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35" windowWidth="19440" windowHeight="10710"/>
  </bookViews>
  <sheets>
    <sheet name="Приложение №3" sheetId="3" r:id="rId1"/>
  </sheets>
  <definedNames>
    <definedName name="_xlnm.Print_Titles" localSheetId="0">'Приложение №3'!$5:$5</definedName>
    <definedName name="_xlnm.Print_Area" localSheetId="0">'Приложение №3'!$H$1:$Q$245</definedName>
  </definedNames>
  <calcPr calcId="145621"/>
</workbook>
</file>

<file path=xl/calcChain.xml><?xml version="1.0" encoding="utf-8"?>
<calcChain xmlns="http://schemas.openxmlformats.org/spreadsheetml/2006/main">
  <c r="P228" i="3" l="1"/>
  <c r="O228" i="3"/>
  <c r="Q176" i="3"/>
  <c r="Q175" i="3" s="1"/>
  <c r="P175" i="3"/>
  <c r="O175" i="3"/>
  <c r="Q100" i="3" l="1"/>
  <c r="Q88" i="3"/>
  <c r="Q87" i="3"/>
  <c r="P86" i="3"/>
  <c r="O86" i="3"/>
  <c r="Q86" i="3" l="1"/>
  <c r="Q79" i="3" l="1"/>
  <c r="P76" i="3"/>
  <c r="O76" i="3"/>
  <c r="Q13" i="3" l="1"/>
  <c r="P232" i="3" l="1"/>
  <c r="O232" i="3"/>
  <c r="Q233" i="3"/>
  <c r="Q193" i="3"/>
  <c r="Q194" i="3"/>
  <c r="P192" i="3"/>
  <c r="P191" i="3" s="1"/>
  <c r="O192" i="3"/>
  <c r="O191" i="3" s="1"/>
  <c r="P188" i="3"/>
  <c r="O188" i="3"/>
  <c r="Q189" i="3"/>
  <c r="Q190" i="3"/>
  <c r="P180" i="3"/>
  <c r="O180" i="3"/>
  <c r="Q183" i="3"/>
  <c r="Q173" i="3"/>
  <c r="Q174" i="3"/>
  <c r="P172" i="3"/>
  <c r="P171" i="3" s="1"/>
  <c r="O172" i="3"/>
  <c r="O171" i="3" s="1"/>
  <c r="P153" i="3"/>
  <c r="O153" i="3"/>
  <c r="Q155" i="3"/>
  <c r="Q154" i="3"/>
  <c r="P149" i="3"/>
  <c r="O149" i="3"/>
  <c r="Q152" i="3"/>
  <c r="Q151" i="3"/>
  <c r="Q150" i="3"/>
  <c r="Q148" i="3"/>
  <c r="Q147" i="3"/>
  <c r="P146" i="3"/>
  <c r="P145" i="3" s="1"/>
  <c r="O146" i="3"/>
  <c r="P143" i="3"/>
  <c r="Q143" i="3" s="1"/>
  <c r="O143" i="3"/>
  <c r="Q144" i="3"/>
  <c r="P106" i="3"/>
  <c r="O106" i="3"/>
  <c r="Q108" i="3"/>
  <c r="P91" i="3"/>
  <c r="P85" i="3" s="1"/>
  <c r="O91" i="3"/>
  <c r="Q98" i="3"/>
  <c r="Q99" i="3"/>
  <c r="Q90" i="3"/>
  <c r="P89" i="3"/>
  <c r="O89" i="3"/>
  <c r="O85" i="3" l="1"/>
  <c r="Q89" i="3"/>
  <c r="O145" i="3"/>
  <c r="Q191" i="3"/>
  <c r="Q192" i="3"/>
  <c r="Q145" i="3"/>
  <c r="Q171" i="3"/>
  <c r="Q146" i="3"/>
  <c r="Q172" i="3"/>
  <c r="Q149" i="3"/>
  <c r="Q153" i="3"/>
  <c r="Q83" i="3" l="1"/>
  <c r="P82" i="3"/>
  <c r="O82" i="3"/>
  <c r="Q78" i="3" l="1"/>
  <c r="P80" i="3"/>
  <c r="O80" i="3"/>
  <c r="Q53" i="3"/>
  <c r="P51" i="3"/>
  <c r="O51" i="3"/>
  <c r="P44" i="3"/>
  <c r="O44" i="3"/>
  <c r="Q45" i="3"/>
  <c r="P21" i="3"/>
  <c r="O21" i="3"/>
  <c r="Q23" i="3"/>
  <c r="P7" i="3"/>
  <c r="O7" i="3" l="1"/>
  <c r="Q14" i="3"/>
  <c r="Q12" i="3"/>
  <c r="Q11" i="3"/>
  <c r="P72" i="3" l="1"/>
  <c r="O72" i="3"/>
  <c r="Q73" i="3"/>
  <c r="Q101" i="3" l="1"/>
  <c r="P230" i="3" l="1"/>
  <c r="O230" i="3"/>
  <c r="P227" i="3"/>
  <c r="O227" i="3"/>
  <c r="P186" i="3"/>
  <c r="O186" i="3"/>
  <c r="Q179" i="3"/>
  <c r="Q181" i="3"/>
  <c r="Q182" i="3"/>
  <c r="Q184" i="3"/>
  <c r="Q187" i="3"/>
  <c r="O185" i="3" l="1"/>
  <c r="Q180" i="3"/>
  <c r="P185" i="3"/>
  <c r="Q186" i="3"/>
  <c r="Q188" i="3"/>
  <c r="Q185" i="3" l="1"/>
  <c r="P178" i="3" l="1"/>
  <c r="O178" i="3"/>
  <c r="O177" i="3" s="1"/>
  <c r="Q169" i="3"/>
  <c r="Q170" i="3"/>
  <c r="P168" i="3"/>
  <c r="P167" i="3" s="1"/>
  <c r="O168" i="3"/>
  <c r="Q158" i="3"/>
  <c r="P157" i="3"/>
  <c r="O157" i="3"/>
  <c r="P138" i="3"/>
  <c r="O138" i="3"/>
  <c r="Q140" i="3"/>
  <c r="P131" i="3"/>
  <c r="O131" i="3"/>
  <c r="Q132" i="3"/>
  <c r="Q133" i="3"/>
  <c r="P122" i="3"/>
  <c r="O122" i="3"/>
  <c r="Q130" i="3"/>
  <c r="Q129" i="3"/>
  <c r="Q116" i="3"/>
  <c r="P112" i="3"/>
  <c r="O112" i="3"/>
  <c r="Q120" i="3"/>
  <c r="Q118" i="3"/>
  <c r="O111" i="3" l="1"/>
  <c r="P111" i="3"/>
  <c r="Q168" i="3"/>
  <c r="P166" i="3"/>
  <c r="O167" i="3"/>
  <c r="O166" i="3" s="1"/>
  <c r="P177" i="3"/>
  <c r="Q177" i="3" s="1"/>
  <c r="Q178" i="3"/>
  <c r="Q157" i="3"/>
  <c r="Q167" i="3" l="1"/>
  <c r="Q166" i="3"/>
  <c r="Q110" i="3" l="1"/>
  <c r="P109" i="3"/>
  <c r="O109" i="3"/>
  <c r="Q105" i="3"/>
  <c r="Q107" i="3"/>
  <c r="P103" i="3"/>
  <c r="P102" i="3" s="1"/>
  <c r="O103" i="3"/>
  <c r="Q84" i="3"/>
  <c r="Q74" i="3"/>
  <c r="O71" i="3"/>
  <c r="Q63" i="3"/>
  <c r="P62" i="3"/>
  <c r="O62" i="3"/>
  <c r="P54" i="3"/>
  <c r="O54" i="3"/>
  <c r="Q55" i="3"/>
  <c r="Q56" i="3"/>
  <c r="Q57" i="3"/>
  <c r="Q58" i="3"/>
  <c r="Q60" i="3"/>
  <c r="P38" i="3"/>
  <c r="O38" i="3"/>
  <c r="Q40" i="3"/>
  <c r="P32" i="3"/>
  <c r="O32" i="3"/>
  <c r="Q34" i="3"/>
  <c r="P24" i="3"/>
  <c r="O24" i="3"/>
  <c r="P16" i="3"/>
  <c r="O16" i="3"/>
  <c r="Q18" i="3"/>
  <c r="O102" i="3" l="1"/>
  <c r="Q109" i="3"/>
  <c r="Q82" i="3"/>
  <c r="Q106" i="3"/>
  <c r="Q72" i="3"/>
  <c r="P71" i="3"/>
  <c r="Q71" i="3" s="1"/>
  <c r="Q62" i="3"/>
  <c r="Q229" i="3" l="1"/>
  <c r="P216" i="3"/>
  <c r="O216" i="3"/>
  <c r="P219" i="3"/>
  <c r="O219" i="3"/>
  <c r="Q217" i="3"/>
  <c r="Q218" i="3"/>
  <c r="Q220" i="3"/>
  <c r="P196" i="3"/>
  <c r="O196" i="3"/>
  <c r="Q198" i="3"/>
  <c r="P163" i="3"/>
  <c r="P162" i="3" s="1"/>
  <c r="O163" i="3"/>
  <c r="O162" i="3" s="1"/>
  <c r="Q160" i="3"/>
  <c r="Q161" i="3"/>
  <c r="Q164" i="3"/>
  <c r="Q165" i="3"/>
  <c r="P159" i="3"/>
  <c r="P156" i="3" s="1"/>
  <c r="O159" i="3"/>
  <c r="O156" i="3" s="1"/>
  <c r="Q134" i="3"/>
  <c r="Q135" i="3"/>
  <c r="Q136" i="3"/>
  <c r="Q137" i="3"/>
  <c r="Q139" i="3"/>
  <c r="Q141" i="3"/>
  <c r="Q113" i="3"/>
  <c r="Q114" i="3"/>
  <c r="Q115" i="3"/>
  <c r="Q117" i="3"/>
  <c r="Q119" i="3"/>
  <c r="Q121" i="3"/>
  <c r="Q123" i="3"/>
  <c r="Q124" i="3"/>
  <c r="Q125" i="3"/>
  <c r="Q126" i="3"/>
  <c r="Q127" i="3"/>
  <c r="Q128" i="3"/>
  <c r="Q142" i="3"/>
  <c r="Q104" i="3"/>
  <c r="P215" i="3" l="1"/>
  <c r="O215" i="3"/>
  <c r="Q219" i="3"/>
  <c r="Q228" i="3"/>
  <c r="Q216" i="3"/>
  <c r="Q163" i="3"/>
  <c r="Q162" i="3"/>
  <c r="Q159" i="3"/>
  <c r="Q156" i="3"/>
  <c r="Q138" i="3"/>
  <c r="Q131" i="3"/>
  <c r="Q122" i="3"/>
  <c r="Q112" i="3"/>
  <c r="Q102" i="3"/>
  <c r="Q103" i="3"/>
  <c r="Q111" i="3" l="1"/>
  <c r="P48" i="3" l="1"/>
  <c r="O48" i="3"/>
  <c r="P31" i="3"/>
  <c r="O31" i="3"/>
  <c r="P26" i="3"/>
  <c r="O26" i="3"/>
  <c r="P75" i="3" l="1"/>
  <c r="P28" i="3"/>
  <c r="Q15" i="3" l="1"/>
  <c r="Q59" i="3" l="1"/>
  <c r="Q54" i="3" l="1"/>
  <c r="Q8" i="3"/>
  <c r="Q9" i="3"/>
  <c r="Q10" i="3"/>
  <c r="Q17" i="3"/>
  <c r="Q19" i="3"/>
  <c r="Q20" i="3"/>
  <c r="Q22" i="3"/>
  <c r="Q25" i="3"/>
  <c r="Q27" i="3"/>
  <c r="Q29" i="3"/>
  <c r="Q33" i="3"/>
  <c r="Q35" i="3"/>
  <c r="Q36" i="3"/>
  <c r="Q39" i="3"/>
  <c r="Q41" i="3"/>
  <c r="Q42" i="3"/>
  <c r="Q43" i="3"/>
  <c r="Q46" i="3"/>
  <c r="Q49" i="3"/>
  <c r="Q52" i="3"/>
  <c r="Q65" i="3"/>
  <c r="Q68" i="3"/>
  <c r="Q70" i="3"/>
  <c r="Q77" i="3"/>
  <c r="Q81" i="3"/>
  <c r="Q92" i="3"/>
  <c r="Q93" i="3"/>
  <c r="Q94" i="3"/>
  <c r="Q95" i="3"/>
  <c r="Q96" i="3"/>
  <c r="Q97" i="3"/>
  <c r="Q197" i="3"/>
  <c r="Q200" i="3"/>
  <c r="Q201" i="3"/>
  <c r="Q203" i="3"/>
  <c r="Q204" i="3"/>
  <c r="Q206" i="3"/>
  <c r="Q207" i="3"/>
  <c r="Q209" i="3"/>
  <c r="Q210" i="3"/>
  <c r="Q212" i="3"/>
  <c r="Q214" i="3"/>
  <c r="Q223" i="3"/>
  <c r="Q226" i="3"/>
  <c r="Q234" i="3"/>
  <c r="Q235" i="3"/>
  <c r="Q44" i="3" l="1"/>
  <c r="O225" i="3"/>
  <c r="O224" i="3" s="1"/>
  <c r="O222" i="3"/>
  <c r="O221" i="3" s="1"/>
  <c r="O213" i="3"/>
  <c r="O211" i="3"/>
  <c r="O208" i="3"/>
  <c r="O205" i="3"/>
  <c r="O202" i="3"/>
  <c r="O199" i="3"/>
  <c r="O69" i="3"/>
  <c r="O67" i="3"/>
  <c r="O64" i="3"/>
  <c r="O61" i="3" s="1"/>
  <c r="O50" i="3"/>
  <c r="O47" i="3"/>
  <c r="O37" i="3"/>
  <c r="O28" i="3"/>
  <c r="Q231" i="3"/>
  <c r="P225" i="3"/>
  <c r="P222" i="3"/>
  <c r="P221" i="3" s="1"/>
  <c r="Q215" i="3"/>
  <c r="P213" i="3"/>
  <c r="P211" i="3"/>
  <c r="P208" i="3"/>
  <c r="P205" i="3"/>
  <c r="P202" i="3"/>
  <c r="P199" i="3"/>
  <c r="Q196" i="3"/>
  <c r="P69" i="3"/>
  <c r="P67" i="3"/>
  <c r="P64" i="3"/>
  <c r="P61" i="3" s="1"/>
  <c r="P50" i="3"/>
  <c r="Q38" i="3"/>
  <c r="Q26" i="3"/>
  <c r="Q24" i="3"/>
  <c r="Q16" i="3"/>
  <c r="O75" i="3" l="1"/>
  <c r="Q75" i="3" s="1"/>
  <c r="O66" i="3"/>
  <c r="O30" i="3" s="1"/>
  <c r="Q232" i="3"/>
  <c r="O195" i="3"/>
  <c r="Q202" i="3"/>
  <c r="P195" i="3"/>
  <c r="Q67" i="3"/>
  <c r="Q205" i="3"/>
  <c r="Q211" i="3"/>
  <c r="Q64" i="3"/>
  <c r="Q69" i="3"/>
  <c r="Q199" i="3"/>
  <c r="Q208" i="3"/>
  <c r="Q213" i="3"/>
  <c r="Q80" i="3"/>
  <c r="Q21" i="3"/>
  <c r="Q7" i="3"/>
  <c r="Q222" i="3"/>
  <c r="Q76" i="3"/>
  <c r="Q28" i="3"/>
  <c r="Q50" i="3"/>
  <c r="Q51" i="3"/>
  <c r="P224" i="3"/>
  <c r="Q224" i="3" s="1"/>
  <c r="Q225" i="3"/>
  <c r="Q31" i="3"/>
  <c r="Q32" i="3"/>
  <c r="P47" i="3"/>
  <c r="Q47" i="3" s="1"/>
  <c r="Q48" i="3"/>
  <c r="Q91" i="3"/>
  <c r="P6" i="3"/>
  <c r="P37" i="3"/>
  <c r="Q227" i="3"/>
  <c r="Q61" i="3"/>
  <c r="P66" i="3"/>
  <c r="O6" i="3"/>
  <c r="O238" i="3" s="1"/>
  <c r="O236" i="3" l="1"/>
  <c r="Q85" i="3"/>
  <c r="Q37" i="3"/>
  <c r="P30" i="3"/>
  <c r="P236" i="3" s="1"/>
  <c r="Q66" i="3"/>
  <c r="Q6" i="3"/>
  <c r="Q230" i="3"/>
  <c r="Q221" i="3"/>
  <c r="Q195" i="3"/>
  <c r="P238" i="3" l="1"/>
  <c r="P239" i="3" s="1"/>
  <c r="Q236" i="3"/>
  <c r="Q30" i="3"/>
</calcChain>
</file>

<file path=xl/sharedStrings.xml><?xml version="1.0" encoding="utf-8"?>
<sst xmlns="http://schemas.openxmlformats.org/spreadsheetml/2006/main" count="661" uniqueCount="561">
  <si>
    <t xml:space="preserve"> </t>
  </si>
  <si>
    <t>Итого:</t>
  </si>
  <si>
    <t>9700000000</t>
  </si>
  <si>
    <t>9710021920</t>
  </si>
  <si>
    <t>9710000000</t>
  </si>
  <si>
    <t>0420021680</t>
  </si>
  <si>
    <t>0420000000</t>
  </si>
  <si>
    <t>0400000000</t>
  </si>
  <si>
    <t>04 2 00 21670</t>
  </si>
  <si>
    <t>0420021670</t>
  </si>
  <si>
    <t>Организация проведения общегородских спортивно-массовых мероприятий</t>
  </si>
  <si>
    <t>04 2 00 00000</t>
  </si>
  <si>
    <t>Организация спортивно-массовой и физкультурно-оздоровительной работы</t>
  </si>
  <si>
    <t>04 0 00 00000</t>
  </si>
  <si>
    <t>9600000000</t>
  </si>
  <si>
    <t>96 0 00 00000</t>
  </si>
  <si>
    <t>Непрограммные расходы в сфере социальной защиты</t>
  </si>
  <si>
    <t>9200000000</t>
  </si>
  <si>
    <t>92 0 00 00000</t>
  </si>
  <si>
    <t>Непрограммные расходы на осуществление переданных органам местного самоуправления в Республике Крым отдельных полномочий Республики Крым</t>
  </si>
  <si>
    <t>Расходы на выплату отдельных пособий семьям с детьми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</si>
  <si>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</t>
  </si>
  <si>
    <t>Расходы на выплату единовременного пособия при всех формах устройства детей, лишенных родительского попечения, в семью</t>
  </si>
  <si>
    <t>02 1 01 71480</t>
  </si>
  <si>
    <t>0210171480</t>
  </si>
  <si>
    <t>0210100000</t>
  </si>
  <si>
    <t>0210000000</t>
  </si>
  <si>
    <t>0200000000</t>
  </si>
  <si>
    <t>Расходы на выплату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</si>
  <si>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02 1 01 00000</t>
  </si>
  <si>
    <t>Основное мероприятие «Реализация образовательных программ дошкольного образования детей»</t>
  </si>
  <si>
    <t>02 1 00 00000</t>
  </si>
  <si>
    <t>02 0 00 00000</t>
  </si>
  <si>
    <t>9610079940</t>
  </si>
  <si>
    <t>Расходы на выплату помощи малообеспеченным семьям</t>
  </si>
  <si>
    <t>Расходы на социальное пособие на погребение</t>
  </si>
  <si>
    <t>Расходы на предоставление мер социальной поддержки отдельным категориям граждан</t>
  </si>
  <si>
    <t>Расходы на приобретение технических и других средств реабилитации инвалидам и отдельным категориям граждан, льготным категориям граждан</t>
  </si>
  <si>
    <t>Компенсационные выплаты по льготному проезду отдельных категорий граждан на авто-, электро- и железнодорожном транспорте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</si>
  <si>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</t>
  </si>
  <si>
    <t>Расходы на оплату жилищно-коммунальных услуг отдельным категориям граждан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</si>
  <si>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</si>
  <si>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91 6 00 00190</t>
  </si>
  <si>
    <t>9160000190</t>
  </si>
  <si>
    <t>9160000000</t>
  </si>
  <si>
    <t>9100000000</t>
  </si>
  <si>
    <t>91 6 00 00110</t>
  </si>
  <si>
    <t>9160000110</t>
  </si>
  <si>
    <t>Расходы на обеспечение выплат по оплате труда,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</si>
  <si>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91 6 00 00000</t>
  </si>
  <si>
    <t>Расходы на обеспечение деятельности отраслевых (функциональных) органов администрации города Армянска Республики Крым</t>
  </si>
  <si>
    <t>91 0 00 00000</t>
  </si>
  <si>
    <t xml:space="preserve">Непрограммные расходы на обеспечение функций органов местного самоуправления </t>
  </si>
  <si>
    <t>01 6 00 00590</t>
  </si>
  <si>
    <t>0160000590</t>
  </si>
  <si>
    <t>0160000000</t>
  </si>
  <si>
    <t>0100000000</t>
  </si>
  <si>
    <t>Расходы на обеспечение  деятельности (оказание услуг)  муниципальных учреждений, осуществляющих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</t>
  </si>
  <si>
    <t>01 6 00 00000</t>
  </si>
  <si>
    <t>Ведение бухгалтерского, налогового и статистического учета в обслуживаемых учреждениях культуры</t>
  </si>
  <si>
    <t>01 1 00 21520</t>
  </si>
  <si>
    <t>0110021520</t>
  </si>
  <si>
    <t>0110000000</t>
  </si>
  <si>
    <t>Расходы на обеспечение мероприятий по организации и проведению государственных, общегородских праздников и памятных дат</t>
  </si>
  <si>
    <t>01 1 00 00000</t>
  </si>
  <si>
    <t>Поддержка и развитие культурно-досуговой деятельности и народного творчества в городском округе Армянск Республики Крым</t>
  </si>
  <si>
    <t>01 0 00 00000</t>
  </si>
  <si>
    <t>0170021620</t>
  </si>
  <si>
    <t>0170000000</t>
  </si>
  <si>
    <t>Расходы по содержанию мемориала «Вечный огонь»</t>
  </si>
  <si>
    <t>01 7 00 00000</t>
  </si>
  <si>
    <t>Основное мероприятие «Сохранение объектов историко-культурного наследия в городском округе Армянск Республики Крым»</t>
  </si>
  <si>
    <t>01 3 00 00590</t>
  </si>
  <si>
    <t>0130000590</t>
  </si>
  <si>
    <t>0130000000</t>
  </si>
  <si>
    <t>Расходы на обеспечение деятельности (оказания услуг) муниципальных учреждений, предоставление населению услуг музейными учреждениями</t>
  </si>
  <si>
    <t>01 3 00 00000</t>
  </si>
  <si>
    <t>Развитие и модернизация историко-краеведческого музея в городском округе Армянск Республики Крым</t>
  </si>
  <si>
    <t>0120021550</t>
  </si>
  <si>
    <t>0120000000</t>
  </si>
  <si>
    <t>01 2 00 21540</t>
  </si>
  <si>
    <t>0120021540</t>
  </si>
  <si>
    <t>Комплектование книжных фондов муниципальных библиотек</t>
  </si>
  <si>
    <t>01 2 00 00590</t>
  </si>
  <si>
    <t>0120000590</t>
  </si>
  <si>
    <t>Расходы на обеспечение деятельности (оказания услуг) муниципальных учреждений, предоставление населению услуг библиотечными учреждениями</t>
  </si>
  <si>
    <t>01 2 00 00000</t>
  </si>
  <si>
    <t>Развитие и модернизация муниципальных библиотек в городском округе Армянск Республики Крым</t>
  </si>
  <si>
    <t>01 1 00 21510</t>
  </si>
  <si>
    <t>0110021510</t>
  </si>
  <si>
    <t>01 1 00 00590</t>
  </si>
  <si>
    <t>0110000590</t>
  </si>
  <si>
    <t>Расходы на обеспечение деятельности (оказания услуг) муниципальных учреждений, обслуживание населения дворцами и домами культуры, клубными учреждениями</t>
  </si>
  <si>
    <t>02 4 01 00590</t>
  </si>
  <si>
    <t>0240100590</t>
  </si>
  <si>
    <t>0240100000</t>
  </si>
  <si>
    <t>0240000000</t>
  </si>
  <si>
    <t>02 4 01 00000</t>
  </si>
  <si>
    <t>Основное мероприятие «Обеспечение деятельности учреждения, осуществляющего функции централизованного финансового, материально-технического и информационно-методического сопровождения деятельности образовательных учреждений»</t>
  </si>
  <si>
    <t>02 4 00 00000</t>
  </si>
  <si>
    <t>02 3 01 00590</t>
  </si>
  <si>
    <t>0230100590</t>
  </si>
  <si>
    <t>0230100000</t>
  </si>
  <si>
    <t>0230000000</t>
  </si>
  <si>
    <t>Расходы на обеспечение деятельности (оказание услуг) муниципальных учреждений, обеспечивающих дополнительное образование</t>
  </si>
  <si>
    <t>02 3 01 00000</t>
  </si>
  <si>
    <t>Основное мероприятие «Обеспечение деятельности учреждения дополнительного образования»</t>
  </si>
  <si>
    <t>02 3 00 00000</t>
  </si>
  <si>
    <t>0320021740</t>
  </si>
  <si>
    <t>0320000000</t>
  </si>
  <si>
    <t>0300000000</t>
  </si>
  <si>
    <t>Содействие в участии подростков и молодёжи в республиканских и Всероссийских мероприятиях</t>
  </si>
  <si>
    <t>0310021730</t>
  </si>
  <si>
    <t>0310000000</t>
  </si>
  <si>
    <t>Организация и проведение общегородских молодежных мероприятий</t>
  </si>
  <si>
    <t>03 1 00 00000</t>
  </si>
  <si>
    <t>03 0 00 00000</t>
  </si>
  <si>
    <t>02 5 02 21760</t>
  </si>
  <si>
    <t>0250221760</t>
  </si>
  <si>
    <t>0250200000</t>
  </si>
  <si>
    <t>0250000000</t>
  </si>
  <si>
    <t>Мероприятия по проведению оздоровительной кампании детей льготных категорий</t>
  </si>
  <si>
    <t>02 5 02 00000</t>
  </si>
  <si>
    <t>02 5 00 00000</t>
  </si>
  <si>
    <t>04 1 00 00590</t>
  </si>
  <si>
    <t>0410000590</t>
  </si>
  <si>
    <t>0410000000</t>
  </si>
  <si>
    <t xml:space="preserve">Расходы на обеспечение деятельности (оказание услуг) муниципальной детско-юношеской спортивной школы </t>
  </si>
  <si>
    <t>04 1 00 00000</t>
  </si>
  <si>
    <t>Обеспечение деятельности учреждения дополнительного образования</t>
  </si>
  <si>
    <t>0250121750</t>
  </si>
  <si>
    <t>0220171520</t>
  </si>
  <si>
    <t>0220100000</t>
  </si>
  <si>
    <t>0220000000</t>
  </si>
  <si>
    <t>Расходы на обеспечение одноразовым бесплатным горячим питанием (завтрак) учащихся 1-4 классов муниципальных образовательных организаций</t>
  </si>
  <si>
    <t>02 2 01 71330</t>
  </si>
  <si>
    <t>0220171330</t>
  </si>
  <si>
    <t>Расходы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</si>
  <si>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0220121790</t>
  </si>
  <si>
    <t>Организация питания в учреждениях общего образования</t>
  </si>
  <si>
    <t>02 2 01 00590</t>
  </si>
  <si>
    <t>0220100590</t>
  </si>
  <si>
    <t xml:space="preserve">Расходы на обеспечение деятельности (оказание услуг) муниципальных общеобразовательных учреждений </t>
  </si>
  <si>
    <t>02 2 01 00000</t>
  </si>
  <si>
    <t>Основное мероприятие «Реализация образовательных программ общего образования детей»</t>
  </si>
  <si>
    <t>02 2 00 00000</t>
  </si>
  <si>
    <t>01 4 00 00590</t>
  </si>
  <si>
    <t>0140000590</t>
  </si>
  <si>
    <t>0140000000</t>
  </si>
  <si>
    <t>01 4 00 00000</t>
  </si>
  <si>
    <t>Сохранение и развитие системы дополнительного образования детей в городском округе Армянск Республики Крым</t>
  </si>
  <si>
    <t>02 1 01 71320</t>
  </si>
  <si>
    <t>0210171320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</si>
  <si>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</si>
  <si>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02 1 01 00590</t>
  </si>
  <si>
    <t>0210100590</t>
  </si>
  <si>
    <t xml:space="preserve">Расходы на обеспечение деятельности (оказание услуг) муниципальных дошкольных образовательных учреждений </t>
  </si>
  <si>
    <t>0510060060</t>
  </si>
  <si>
    <t>0510000000</t>
  </si>
  <si>
    <t>0500000000</t>
  </si>
  <si>
    <t>0510060050</t>
  </si>
  <si>
    <t>0510060040</t>
  </si>
  <si>
    <t>0510060030</t>
  </si>
  <si>
    <t>0510060020</t>
  </si>
  <si>
    <t>0510060010</t>
  </si>
  <si>
    <t>05 0 00 00000</t>
  </si>
  <si>
    <t>9320020240</t>
  </si>
  <si>
    <t>9320000000</t>
  </si>
  <si>
    <t>9300000000</t>
  </si>
  <si>
    <t>Расходы на создание и накопление материального резерва</t>
  </si>
  <si>
    <t>93 0 00 00000</t>
  </si>
  <si>
    <t>Непрограммные расходы в сфере защиты населения и территории от чрезвычайных ситуаций природного и техногенного характера, гражданской обороны и правоохранительной деятельности</t>
  </si>
  <si>
    <t>94 1 00 51180</t>
  </si>
  <si>
    <t>9410051180</t>
  </si>
  <si>
    <t>9410000000</t>
  </si>
  <si>
    <t>9400000000</t>
  </si>
  <si>
    <t>Расходы на осуществление первичного воинского учета на территориях, где отсутствуют военные комиссариаты</t>
  </si>
  <si>
    <t>94 1 00 00000</t>
  </si>
  <si>
    <t>Непрограммные расходы по мобилизационной и вневойсковой подготовке</t>
  </si>
  <si>
    <t>94 0 00 00000</t>
  </si>
  <si>
    <t>Непрограммные расходы в сфере национальной обороны</t>
  </si>
  <si>
    <t>98 0 00 90200</t>
  </si>
  <si>
    <t>9800090200</t>
  </si>
  <si>
    <t>9800000000</t>
  </si>
  <si>
    <t>Членские взносы в Совет муниципальных образований Республики Крым</t>
  </si>
  <si>
    <t>98 0 00 00000</t>
  </si>
  <si>
    <t>Другие непрограммные расходы</t>
  </si>
  <si>
    <t>9200053910</t>
  </si>
  <si>
    <t>91 7 00 00590</t>
  </si>
  <si>
    <t>9170000590</t>
  </si>
  <si>
    <t>9170000000</t>
  </si>
  <si>
    <t>Расходы на обеспечение деятельности  (оказание услуг)  муниципальных учреждений,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</si>
  <si>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91 7 00 00000</t>
  </si>
  <si>
    <t>98 0 00 90100</t>
  </si>
  <si>
    <t>9800090100</t>
  </si>
  <si>
    <t>Расходы за счет резервного фонда администрации города Армянска Республики Крым</t>
  </si>
  <si>
    <t>91 3 00 00190</t>
  </si>
  <si>
    <t>9130000190</t>
  </si>
  <si>
    <t>9130000000</t>
  </si>
  <si>
    <t>Расходы на обеспечение функций, в рамках непрограммного направления расходов «Обеспечение деятельности Контрольно-счетного органа города Армянска Республики Крым»</t>
  </si>
  <si>
    <t>91 3 00 00110</t>
  </si>
  <si>
    <t>9130000110</t>
  </si>
  <si>
    <t>91 3 00 00000</t>
  </si>
  <si>
    <t>Расходы на обеспечение деятельности Контрольно-счетного органа города Армянска Республики Крым</t>
  </si>
  <si>
    <t>91 5 00 00190</t>
  </si>
  <si>
    <t>9150000190</t>
  </si>
  <si>
    <t>9150000000</t>
  </si>
  <si>
    <t>91 5 00 00110</t>
  </si>
  <si>
    <t>9150000110</t>
  </si>
  <si>
    <t>91 5 00 00000</t>
  </si>
  <si>
    <t>91 2 00 00190</t>
  </si>
  <si>
    <t>9120000190</t>
  </si>
  <si>
    <t>9120000000</t>
  </si>
  <si>
    <t>Расходы на обеспечение функций, в рамках непрограммного направления расходов «Обеспечение деятельности аппарата Армянского городского совета Республики Крым»</t>
  </si>
  <si>
    <t>91 2 00 00110</t>
  </si>
  <si>
    <t>9120000110</t>
  </si>
  <si>
    <t>Расходы на обеспечение выплат по оплате труда, в рамках непрограммного направления расходов «Обеспечение деятельности аппарата Армянского городского совета Республики Крым»</t>
  </si>
  <si>
    <t>91 2 00 00000</t>
  </si>
  <si>
    <t>Расходы на обеспечение деятельности аппарата Армянского городского совета Республики Крым</t>
  </si>
  <si>
    <t>91 1 00 00110</t>
  </si>
  <si>
    <t>9110000110</t>
  </si>
  <si>
    <t>9110000000</t>
  </si>
  <si>
    <t>Расходы на обеспечение выплат по оплате труда, в рамках непрограммного направления расходов «Обеспечение деятельности Председателя Армянского городского совета Республики Крым»</t>
  </si>
  <si>
    <t>91 1 00 00000</t>
  </si>
  <si>
    <t>Расходы на обеспечение деятельности Председателя Армянского городского совета Республики Крым</t>
  </si>
  <si>
    <t>Целевая статья расходов</t>
  </si>
  <si>
    <t>ГРБС</t>
  </si>
  <si>
    <t>Наименование</t>
  </si>
  <si>
    <t>№ п/п</t>
  </si>
  <si>
    <t>КВР</t>
  </si>
  <si>
    <t>КЦСР</t>
  </si>
  <si>
    <t>КФСР</t>
  </si>
  <si>
    <t>ПР</t>
  </si>
  <si>
    <t>РЗ</t>
  </si>
  <si>
    <t>к решению "О бюджете городского округа Армянск</t>
  </si>
  <si>
    <t xml:space="preserve">                                                           Приложение 7</t>
  </si>
  <si>
    <t>Основное мероприятие «Проведение капитальных ремонтов, реконструкции и строительства муниципальных общеобразовательных учреждений»</t>
  </si>
  <si>
    <t>02 2 02 00000</t>
  </si>
  <si>
    <t>Реализация прочих мероприятий в сфере установленных функций органов местного самоуправления</t>
  </si>
  <si>
    <t>91 8 00 00000</t>
  </si>
  <si>
    <t>91 8 00 20010</t>
  </si>
  <si>
    <t>Процент исполнения к годовому плану</t>
  </si>
  <si>
    <t>тыс.руб.</t>
  </si>
  <si>
    <t xml:space="preserve">Начальник Финансового управления </t>
  </si>
  <si>
    <t>администрации гогрода Армянска</t>
  </si>
  <si>
    <t>О.В. Гапончик</t>
  </si>
  <si>
    <t>Заместитель главы администрации</t>
  </si>
  <si>
    <t>А.А. Черненко</t>
  </si>
  <si>
    <t>Прочие мероприятия в рамках программы развития системы образования</t>
  </si>
  <si>
    <t>02 4 02 00000</t>
  </si>
  <si>
    <t>02 4 02 71310</t>
  </si>
  <si>
    <t>Расходы на обеспечение деятельности (оказание услуг) единой дежурно-диспетчерской службы муниципального образования городской округ Армянск Республики Крым</t>
  </si>
  <si>
    <t>02 2 01 S1520</t>
  </si>
  <si>
    <t>Расходы на обеспечение  деятельности (оказание услуг)  муниципальных учреждений, осуществляющих функции по централизованному обслуживанию учреждений культуры</t>
  </si>
  <si>
    <t>07 0 00 00000</t>
  </si>
  <si>
    <t>Улучшение социально-экономического положения семей с детьми</t>
  </si>
  <si>
    <t>08 0 00 00000</t>
  </si>
  <si>
    <t>08 1 00 00000</t>
  </si>
  <si>
    <t>Расходы на осуществление полномочий по предоставлению ежемесячной социальной поддержки детям–сиротам и детям, оставшимся без попечения родителей, лицам из числа детей–сирот и детей, оставшихся без попечения родителей</t>
  </si>
  <si>
    <t xml:space="preserve">Расходы на ежемесячную денежную выплату, назначаемую в случае рождения третьего ребенка или последующих детей до достижения ребенком возраста трех лет </t>
  </si>
  <si>
    <t>08 1 00 52600</t>
  </si>
  <si>
    <t>08 1 00 52700</t>
  </si>
  <si>
    <t>08 1 00 53800</t>
  </si>
  <si>
    <t>08 1 00 70820</t>
  </si>
  <si>
    <t>08 1 00 70850</t>
  </si>
  <si>
    <t>08 1 00 R0840</t>
  </si>
  <si>
    <t>Социальная защита населения</t>
  </si>
  <si>
    <t>08 2 00 00000</t>
  </si>
  <si>
    <t>Расходы на оказание мер социальной защиты граждан в соответствии с Законом Республики Крым от 17 декабря 2014 года № 36–ЗРК/2014 «Об особенностях установления мер социальной защиты (поддержки) отдельным категориям граждан, проживающих на территории Республики Крым»</t>
  </si>
  <si>
    <t>08 2 00 52500</t>
  </si>
  <si>
    <t>08 2 00 70010</t>
  </si>
  <si>
    <t>08 2 00 70860</t>
  </si>
  <si>
    <t>08 2 00 70890</t>
  </si>
  <si>
    <t>08 2 00 71860</t>
  </si>
  <si>
    <t>08 2 00 73860</t>
  </si>
  <si>
    <t>Социальные выплаты</t>
  </si>
  <si>
    <t>08 3 00 00000</t>
  </si>
  <si>
    <t>Расходы на предоставление мер социальной поддержки лицам, имевшим право на их получение по состоянию на 31 декабря 2014 года</t>
  </si>
  <si>
    <t>08 3 00 70840</t>
  </si>
  <si>
    <t>08 3 00 78810</t>
  </si>
  <si>
    <t>08 3 00 79920</t>
  </si>
  <si>
    <t>Руководство и управление в сфере труда и социальной защиты населения в городском округе Армянск</t>
  </si>
  <si>
    <t>08 4 00 00000</t>
  </si>
  <si>
    <t>08 4 00 71101</t>
  </si>
  <si>
    <t>08 4 00 71109</t>
  </si>
  <si>
    <t>10 0 00 00000</t>
  </si>
  <si>
    <t>10 2 00 00000</t>
  </si>
  <si>
    <t>10 2 00 71201</t>
  </si>
  <si>
    <t>10 2 00 71209</t>
  </si>
  <si>
    <t>Содействие занятости населения и граждан, нуждающихся в социальной защите и не способных на равных условиях конкурировать на рынке труда</t>
  </si>
  <si>
    <t>Содействие в организации временного трудоустройства несовершеннолетних граждан в возрасте от 14 до 18 лет в свободное от учебы время</t>
  </si>
  <si>
    <t>Организация общественных работ для безработных граждан, а также безработных инвалидов</t>
  </si>
  <si>
    <t>11 0 00 00000</t>
  </si>
  <si>
    <t>Расходы на обеспечение функций, в рамках непрограммного направления расходов «Обеспечение деятельности Председателя Армянского городского совета Республики Крым»</t>
  </si>
  <si>
    <t>91 1 00 00190</t>
  </si>
  <si>
    <t>Расходы на обеспечение деятельности администрации города Армянска Республики Крым</t>
  </si>
  <si>
    <t>Расходы на обеспечение выплат по оплате труда, в рамках непрограммного направления расходов «Обеспечение деятельности администрации города Армянска Республики Крым»</t>
  </si>
  <si>
    <t>Расходы на обеспечение функций, в рамках непрограммного направления расходов «Обеспечение деятельности администрации города Армянска Республики Крым»</t>
  </si>
  <si>
    <t>Расходы на обеспечение функций, в рамках непрограммного направления расходов «Обеспечение деятельности отраслевых (функциональных) органов администрации города Армянска Республики Крым»</t>
  </si>
  <si>
    <t>Расходы на обеспечение деятельности (оказание услуг)  муниципальных учреждений, в рамках непрограммного направления расходов «Обеспечение деятельности органов местного самоуправления городского округа Армянск Республики Крым»</t>
  </si>
  <si>
    <t>Расходы на профессиональную переподготовку и повышение квалификации муниципальных служащих и выборных должностных лиц</t>
  </si>
  <si>
    <t>Сфера опеки и попечительства</t>
  </si>
  <si>
    <t>92 1 00 00000</t>
  </si>
  <si>
    <t>Расходы на обеспечение выплат по оплате труда работников органов местного самоуправления в рамках непрограммных расходов на осуществление переданных органам местного самоуправления в Республике Крым отдельных полномочий Республики Крым по опеке и попечительству</t>
  </si>
  <si>
    <t>92 1 00 71301</t>
  </si>
  <si>
    <t>92 1 00 71309</t>
  </si>
  <si>
    <t>Расходы на обеспечение функций органов местного самоуправления в рамках непрограммных расходов на осуществление переданных органам местного самоуправления в Республике Крым отдельных полномочий Республики Крым по опеке и попечительству</t>
  </si>
  <si>
    <t>Сфера административной ответственности</t>
  </si>
  <si>
    <t>92 2 00 00000</t>
  </si>
  <si>
    <t>Расходы на осуществление переданных органам местного самоуправления в Республике Крым отдельных полномочий Республики Крым в сфере административной ответственности</t>
  </si>
  <si>
    <t>92 2 00 71400</t>
  </si>
  <si>
    <t>Расходы по составлению дефектных ведомостей и комплекта сметной документации по ремонту жилых помещений, в которых дети-сироты и дети, оставшиеся без попечения родителей,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</t>
  </si>
  <si>
    <t>Утверждено сводной бюджетной росписью на 2018 год</t>
  </si>
  <si>
    <t>Муниципальная программа «Развитие культуры, сохранение объектов культурного наследия в муниципальном образовании городской округ Армянск Республики Крым»</t>
  </si>
  <si>
    <t>Расходы на организацию и проведение культурно-массовых мероприятий, выставок, конкурсов, смотров, фестивалей, конференций и иных массовых мероприятий</t>
  </si>
  <si>
    <t>Расходы на обеспечение развития и укрепления материально-технической базы муниципальных домов культуры</t>
  </si>
  <si>
    <t>01 1 00 L4670</t>
  </si>
  <si>
    <t>01 2 00 21510</t>
  </si>
  <si>
    <t xml:space="preserve">Расходы на поддержку отрасли культуры </t>
  </si>
  <si>
    <t>01 2 00 L5190</t>
  </si>
  <si>
    <t>01 7 00 21550</t>
  </si>
  <si>
    <t>Муниципальная программа «Развитие образования в муниципальном образовании городской округ Армянск Республики Крым»</t>
  </si>
  <si>
    <t>Подпрограмма «Развитие дошкольного образования в муниципальном образовании городской округ Армянск Республики Крым»</t>
  </si>
  <si>
    <t>Укрепление материально-технической базы муниципальных учреждений</t>
  </si>
  <si>
    <t>02 1 01 21530</t>
  </si>
  <si>
    <t>Подпрограмма «Развитие школьного образования в муниципальном образовании городской округ Армянск Республики Крым»</t>
  </si>
  <si>
    <t>02 2 01 21530</t>
  </si>
  <si>
    <t>02 2 01 21720</t>
  </si>
  <si>
    <t xml:space="preserve">Расходы на капитальный ремонт объектов муниципальной собственности, приобретение движимого имущества в муниципальную собственность </t>
  </si>
  <si>
    <t>02 2 02 S2990</t>
  </si>
  <si>
    <t>Подпрограмма «Развитие дополнительного образования в муниципальном образовании городской округ Армянск Республики Крым»</t>
  </si>
  <si>
    <t>Подпрограмма «Развитие методической и профориентационной работы, создание условий для развития системы образования в муниципальном образовании городской округ Армянск Республики Крым»</t>
  </si>
  <si>
    <t>02 4 02 21510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</si>
  <si>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учреждениях</t>
  </si>
  <si>
    <t>02 4 02 21850</t>
  </si>
  <si>
    <t>Расходы на организацию и проведение комплекса мероприятий, направленных на приобретение и установку систем видеонаблюдения в муниципальных учреждениях</t>
  </si>
  <si>
    <t>02 4 02 21860</t>
  </si>
  <si>
    <t>Расходы на предоставление компенсации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</si>
  <si>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Расходы на организацию и проведение комплекса мероприятий, направленных на установку, поддержание, улучшение системы обеспечения пожарной безопасности в муниципальных образовательных организациях</t>
  </si>
  <si>
    <t>02 4 02 S1490</t>
  </si>
  <si>
    <t xml:space="preserve">Расходы на мероприятия Государственной программы Российской Федерации «Доступная среда» на 2011–2020 годы в рамках основного мероприятия «Создание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детьми–инвалидами качественного образования» </t>
  </si>
  <si>
    <t>02 4 02 L0270</t>
  </si>
  <si>
    <t>Подпрограмма «Организация отдыха и оздоровление детей и подростков города Армянска Республики Крым»</t>
  </si>
  <si>
    <t>Основное мероприятие «Организация отдыха и оздоровления учащихся в лагерях дневного пребывания, организованных на базе общеобразовательных учреждений»</t>
  </si>
  <si>
    <t>02 5 01 00000</t>
  </si>
  <si>
    <t>Мероприятия по организации отдыха и оздоровления учащихся в лагерях дневного пребывания</t>
  </si>
  <si>
    <t>02 5 01 21750</t>
  </si>
  <si>
    <t>Основное мероприятие «Приобретение путевок для детей льготной категории»</t>
  </si>
  <si>
    <t>Подпрограмма «Молодёжь муниципального образования городской округ Армянск Республика Крым»</t>
  </si>
  <si>
    <t>02 6 00 00000</t>
  </si>
  <si>
    <t>Основное мероприятие «Обеспечение условий для социального, культурного, духовного и физического развития молодёжи»</t>
  </si>
  <si>
    <t>02 6 01 00000</t>
  </si>
  <si>
    <t>02 6 01 21730</t>
  </si>
  <si>
    <t>Основное мероприятие «Гражданское и патриотическое воспитание, творческое, интеллектуальное и духовно-нравственное развитие молодёжи»</t>
  </si>
  <si>
    <t>02 6 02 00000</t>
  </si>
  <si>
    <t>02 6 02 21740</t>
  </si>
  <si>
    <t>Муниципальная программа «Информационное общество муниципального образования городской округ Армянск Республика Крым»</t>
  </si>
  <si>
    <t>Освещение деятельности органов местного самоуправления муниципального образования городской округ Армянск Республики Крым в средствах массовой информации</t>
  </si>
  <si>
    <t>Расходы по освещению, изготовлению и размещению информации о деятельности органов местного самоуправления и социально-значимых событий</t>
  </si>
  <si>
    <t>03 1 00 21920</t>
  </si>
  <si>
    <t xml:space="preserve">Расходы по опубликованию, изготовлению и размещению информации о деятельности органов местного самоуправления, официальной информации и муниципальных правовых актов органов местного самоуправления и социально-значимых событий  </t>
  </si>
  <si>
    <t>03 1 00 21910</t>
  </si>
  <si>
    <t>Муниципальная программа «Развитие физической культуры и спорта в муниципальном образовании городской округ Армянск Республика Крым»</t>
  </si>
  <si>
    <t>Строительство, капитальный ремонт, реконструкция и приобретение спортивных сооружений в муниципальную собственность</t>
  </si>
  <si>
    <t>04 3 00 00000</t>
  </si>
  <si>
    <t>04 3 00 S2990</t>
  </si>
  <si>
    <t>Муниципальная программа «Формирование современной городской среды муниципального образования городской округ Армянск Республики Крым»</t>
  </si>
  <si>
    <t>Благоустройство территорий, санитарная очистка и содержание территории муниципального образования городской округ Армянск Республики Крым</t>
  </si>
  <si>
    <t>05 3 00 00000</t>
  </si>
  <si>
    <t>Расходы на содержание сети уличного освещения городских и сельских территорий</t>
  </si>
  <si>
    <t>05 3 00 20530</t>
  </si>
  <si>
    <t>Расходы на ремонт и содержание объектов благоустройства</t>
  </si>
  <si>
    <t>05 3 00 20540</t>
  </si>
  <si>
    <t>Расходы на реализацию мероприятий по озеленению территорий городского округа,  реконструкция и восстановление зеленых насаждений (озеленение территорий)</t>
  </si>
  <si>
    <t>05 3 00 20550</t>
  </si>
  <si>
    <t>Расходы на содержание и уборку территорий улиц, тротуаров, площадей и скверов</t>
  </si>
  <si>
    <t>05 3 00 20560</t>
  </si>
  <si>
    <t>Расходы на благоустройство территорий кладбищ и содержание мест захоронений (организация и содержание мест захоронения)</t>
  </si>
  <si>
    <t>05 3 00 20570</t>
  </si>
  <si>
    <t>Расходы на прочие мероприятия по благоустройству</t>
  </si>
  <si>
    <t>05 3 00 20580</t>
  </si>
  <si>
    <t>Муниципальная программа «Обеспечение общественной безопасности на территории муниципального образования городской округ Армянск Республики Крым»</t>
  </si>
  <si>
    <t>Обеспечение правопорядка и противодействие преступности</t>
  </si>
  <si>
    <t>07 1 00 00000</t>
  </si>
  <si>
    <t xml:space="preserve">Расходы на приобретение и размещение рекламных материалов, полиграфической продукции по профилактике преступлений и правонарушений </t>
  </si>
  <si>
    <t>07 1 00 24010</t>
  </si>
  <si>
    <t>Расходы на приобретение технических средств контроля за ситуацией в местах массового пребывания людей (общественных местах) для обеспечения правопорядка и общественной безопасности</t>
  </si>
  <si>
    <t>07 1 00 24020</t>
  </si>
  <si>
    <t>Профилактика правонарушений и преступлений среди несовершеннолетних и организация деятельности муниципальной комиссии по делам несовершеннолетних и защите их прав</t>
  </si>
  <si>
    <t>07 3 00 00000</t>
  </si>
  <si>
    <t>Построение и развитие аппаратно-программного комплекса «Безопасный город»</t>
  </si>
  <si>
    <t>07 4 00 00000</t>
  </si>
  <si>
    <t>07 4 00 00590</t>
  </si>
  <si>
    <t>Муниципальная программа «Социальная поддержка отдельных категорий граждан муниципального образования городской округ Армянск Республики Крым»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</si>
  <si>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бюджета Республики Крым</t>
  </si>
  <si>
    <t>08 1 00 70821</t>
  </si>
  <si>
    <t>Расходы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</si>
  <si>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08 1 00 R0820</t>
  </si>
  <si>
    <t>Расходы на выполнение полномочий Российской Федерации по осуществлению ежемесячной выплаты в связи с рождением (усыновлением) первого ребенка</t>
  </si>
  <si>
    <t>08 1 00 55730</t>
  </si>
  <si>
    <t>Расходы на компенсацию отдельным категориям граждан оплаты взноса на капитальный ремонт общего имущества в многоквартирном доме за счет средств бюджета Республики Крым</t>
  </si>
  <si>
    <t>08 2 00 74620</t>
  </si>
  <si>
    <t>Расходы на компенсацию отдельным категориям граждан оплаты взноса на капитальный ремонт общего имущества в многоквартирном доме</t>
  </si>
  <si>
    <t>08 2 00 R4620</t>
  </si>
  <si>
    <t>Расходы на выплату пенсии за выслугу лет, перерасчета ее размера лицам, замещавшим должности муниципальной службы в органах местного самоуправления</t>
  </si>
  <si>
    <t>08 3 00 20410</t>
  </si>
  <si>
    <t>08 3 00 51370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</si>
  <si>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</si>
  <si>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08 3 00 52200</t>
  </si>
  <si>
    <t>Расходы на предоставление субсидий населению на оплату жилищно-коммунальных услуг, твердого топлива и сжиженного газа</t>
  </si>
  <si>
    <t>Расходы на обеспечение выплат по оплате труда работников органов местного самоуправления в рамках муниципальной программы «Социальная поддержка отдельных категорий граждан муниципального образования городской округ Армянск Республики Крым» на осуществление переданных органам местного самоуправления в Республике Крым отдельных полномочий Республики Крым в сфере социальной защиты населения</t>
  </si>
  <si>
    <t>Расходы на обеспечение функций органов местного самоуправления в рамках муниципальной программы «Социальная поддержка отдельных категорий граждан муниципального образования городской округ Армянск Республики Крым» на осуществление переданных органам местного самоуправления в Республике Крым отдельных полномочий Республики Крым в сфере социальной защиты населения</t>
  </si>
  <si>
    <t>Муниципальная программа «Развитие архивного дела в муниципальном образовании городской округ Армянск Республики Крым»</t>
  </si>
  <si>
    <t>Повышение уровня безопасности хранения документов и укрепление материально-технической базы архивного сектора (муниципального архива) администрации города Армянска Республики Крым</t>
  </si>
  <si>
    <t>10 1 00 00000</t>
  </si>
  <si>
    <t>Дооборудование и обслуживание пожарной и охранной сигнализации архивного сектора (муниципального архива)</t>
  </si>
  <si>
    <t>10 1 00 22020</t>
  </si>
  <si>
    <t>Осуществление отдельных государственных полномочий в сфере архивного дела на территории муниципального образования городской округ Армянск Республики Крым</t>
  </si>
  <si>
    <t>Расходы на обеспечение выплат по оплате труда работников органов местного самоуправления в рамках муниципальной программы «Развитие архивного дела в муниципальном образовании городской округ Армянск Республики Крым» на осуществление переданных органам местного самоуправления в Республике Крым отдельных полномочий Республики Крым в сфере архивного дела</t>
  </si>
  <si>
    <t>Расходы на обеспечение функций органов местного самоуправления в рамках муниципальной программы «Развитие архивного дела в муниципальном образовании городской округ Армянск Республики Крым» на осуществление переданных органам местного самоуправления в Республике Крым отдельных полномочий Республики Крым в сфере архивного дела</t>
  </si>
  <si>
    <t>Муниципальная программа «Содействие занятости населения в муниципальном образовании городской округ Армянск Республики Крым»</t>
  </si>
  <si>
    <t>11 1 00 00000</t>
  </si>
  <si>
    <t>11 1 00 60410</t>
  </si>
  <si>
    <t>11 1 00 60420</t>
  </si>
  <si>
    <t>Муниципальная программа «Улучшение инвестиционного климата и развитие малого и среднего предпринимательства в муниципальном образовании городской округ Армянск Республики Крым»</t>
  </si>
  <si>
    <t>12 0 00 00000</t>
  </si>
  <si>
    <t>Подпрограмма «Развитие малого и среднего предпринимательства в муниципальном образовании городской округ Армянск Республики Крым»</t>
  </si>
  <si>
    <t>12 2 00 00000</t>
  </si>
  <si>
    <t>Основное мероприятие «Оказание финансовой поддержки субъектам предпринимательской деятельности»</t>
  </si>
  <si>
    <t>12 2 01 00000</t>
  </si>
  <si>
    <t xml:space="preserve">Расходы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</t>
  </si>
  <si>
    <t>12 2 01 L5270</t>
  </si>
  <si>
    <t xml:space="preserve">Расходы на реализацию мероприятий по развитию монопрофильных муниципальных образований </t>
  </si>
  <si>
    <t>12 2 01 S0130</t>
  </si>
  <si>
    <t>Муниципальная программа «Развитие транспортно-дорожного комплекса муниципального образования городской округ Армянск Республики Крым»</t>
  </si>
  <si>
    <t>16 0 00 00000</t>
  </si>
  <si>
    <t xml:space="preserve">Организация регулярного транспортного обслуживания </t>
  </si>
  <si>
    <t>16 1 00 00000</t>
  </si>
  <si>
    <t>Расходы на возмещение недополученных доходов и затрат за фактически предоставленные услуги по перевозке пассажиров по установленному тарифу</t>
  </si>
  <si>
    <t>16 1 00 25010</t>
  </si>
  <si>
    <t xml:space="preserve">Развитие дорожного хозяйства </t>
  </si>
  <si>
    <t>16 2 00 00000</t>
  </si>
  <si>
    <t xml:space="preserve">Расходы на проведение ремонтов внутриквартальных проездов, тротуаров за счет средств дорожного фонда (в т.ч. разработка проектно-сметной документации и проведение экспертизы) </t>
  </si>
  <si>
    <t>16 2 00 2Д030</t>
  </si>
  <si>
    <t>Расходы на ремонт и содержание автомобильных дорог общего пользования местного значения за счет средств дорожного фонда (в т.ч. разработка проектно-сметной документации и проведение экспертизы)</t>
  </si>
  <si>
    <t>16 2 00 2Д040</t>
  </si>
  <si>
    <t>Расходы на капитальный ремонт, ремонт и содержание автомобильных дорог общего пользования местного значения Республики Крым за счет средств дорожного фонда Республики Крым</t>
  </si>
  <si>
    <t>16 2 00 SД880</t>
  </si>
  <si>
    <t>Муниципальная программа «Развитие и сохранение межнационального согласия в муниципальном образовании городской округ Армянск Республики Крым»</t>
  </si>
  <si>
    <t>17 0 00 00000</t>
  </si>
  <si>
    <t>Меры по обустройству граждан из числа реабилитированных народов Крыма</t>
  </si>
  <si>
    <t>17 1 00 00000</t>
  </si>
  <si>
    <t xml:space="preserve">Расходы на софинансирование капитальных вложений в объекты муниципальной собственности, приобретение объектов недвижимого имущества в муниципальную собственность </t>
  </si>
  <si>
    <t>17 1 00 S4990</t>
  </si>
  <si>
    <t>Обеспечение межнационального согласия в городском округе Армянск</t>
  </si>
  <si>
    <t>17 3 00 00000</t>
  </si>
  <si>
    <t>Расходы на организацию и проведение мероприятий, направленных на повышение уровня толерантности в обществе и противодействие проявлениям ксенофобии</t>
  </si>
  <si>
    <t>17 3 00 22320</t>
  </si>
  <si>
    <t>Расходы на обеспечение выплат по оплате труда, в рамках непрограммного направления расходов «Обеспечение деятельности Контрольно-счетного органа города Армянска Республики Крым»</t>
  </si>
  <si>
    <t>93 1 00 00000</t>
  </si>
  <si>
    <t>Создание и накопление материального резерва муниципального образования городской округ Армянск Республики Крым</t>
  </si>
  <si>
    <t>93 1 00 20240</t>
  </si>
  <si>
    <t>95 0 00 00000</t>
  </si>
  <si>
    <t>Непрограммные расходы по социальной поддержке детей-сирот и детей, оставшихся без попечения родителей, лиц из числа детей-сирот и детей, оставшихся без попечения родителей</t>
  </si>
  <si>
    <t>95 2 00 00000</t>
  </si>
  <si>
    <t>95 2 00 22130</t>
  </si>
  <si>
    <t>Непрограммные расходы на осуществление переданных полномочий Российской Федерации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</si>
  <si>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Российской Федерации</t>
  </si>
  <si>
    <t>96 0 00 51200</t>
  </si>
  <si>
    <t>Расходы на осуществление отдельных государственных полномочий по отлову и содержанию безнадзорных животных</t>
  </si>
  <si>
    <t>05 3 00 71410</t>
  </si>
  <si>
    <t>01 1 00 21530</t>
  </si>
  <si>
    <t>Расходы на обеспечение развития и укрепления материально-технической базы муниципальных домов культуры за счет средств местного бюджета</t>
  </si>
  <si>
    <t>01 1 00 21580</t>
  </si>
  <si>
    <t>01 1 00 21860</t>
  </si>
  <si>
    <t>01 3 00 21850</t>
  </si>
  <si>
    <t>Расходы на проведение капитальных ремонтов муниципальных общеобразовательных учреждений</t>
  </si>
  <si>
    <t>02 2 02 21770</t>
  </si>
  <si>
    <t>02 4 01 21530</t>
  </si>
  <si>
    <t>04 1 00 21530</t>
  </si>
  <si>
    <t>04 3 00 21660</t>
  </si>
  <si>
    <t>Расходы на капитальный ремонт помещения бассейна, систем водоснабжения, водоотведения, освещения муниципального бюджетного образовательного учреждения дополнительного образования «Детско-юношеская спортивная школа» города Армянска Республики Крым</t>
  </si>
  <si>
    <t>Обустройство мест массового отдыха населения на территории муниципального образования городской округ Армянск Республики Крым</t>
  </si>
  <si>
    <t>05 2 00 00000</t>
  </si>
  <si>
    <t>Расходы на обустройство детских игровых площадок</t>
  </si>
  <si>
    <t>05 2 00 S0070</t>
  </si>
  <si>
    <t>Расходы по ликвидации стихийных свалок на территории муниципального образования городской округ Армянск Республики Крым</t>
  </si>
  <si>
    <t>05 3 00 20590</t>
  </si>
  <si>
    <t>Расходы по оплате электроэнергии сети уличного освещения муниципального образования городской округ Армянск Республики Крым</t>
  </si>
  <si>
    <t>05 3 00 60010</t>
  </si>
  <si>
    <t>Расходы на обеспечение выплат по оплате труда работников органов местного самоуправления в рамках муниципальной программы «Обеспечение общественной безопасности на территории муниципального образования городской округ Армянск Республики Крым» на осуществление переданных органам местного самоуправления в Республике Крым отдельных полномочий Республики Крым по созданию и организации деятельности комиссий по делам несовершеннолетних и защите их прав</t>
  </si>
  <si>
    <t>07 3 00 71501</t>
  </si>
  <si>
    <t>07 3 00 71509</t>
  </si>
  <si>
    <t>Расходы на обеспечение функций органов местного самоуправления в рамках муниципальной программы «Обеспечение общественной безопасности на территории муниципального образования городской округ Армянск Республики Крым» на осуществление переданных органам местного самоуправления в Республике Крым отдельных полномочий Республики Крым по созданию и организации деятельности комиссий по делам несовершеннолетних и защите их прав</t>
  </si>
  <si>
    <t>Поддержка социально ориентированных некоммерческих организаций, не являющимися муниципальными учреждениями</t>
  </si>
  <si>
    <t>08 5 00 00000</t>
  </si>
  <si>
    <t>Расходы на оказание финансовой поддержки общественным организациям инвалидов и ветеранов муниципального образования городской округ Армянск Республики Крым</t>
  </si>
  <si>
    <t>08 5 00 60880</t>
  </si>
  <si>
    <t>Муниципальная программа «Управление муниципальным имуществом муниципального образования городской округ Армянск Республики Крым»</t>
  </si>
  <si>
    <t>09 0 00 00000</t>
  </si>
  <si>
    <t>Оформление права муниципальной собственности на земельные участки</t>
  </si>
  <si>
    <t>09 1 00 00000</t>
  </si>
  <si>
    <t>Проведение кадастрового учета земельных участков под объектами муниципальной собственности</t>
  </si>
  <si>
    <t>09 1 00 20710</t>
  </si>
  <si>
    <t>Проведение оценки рыночной стоимости земельных участков, находящихся в муниципальной собственности</t>
  </si>
  <si>
    <t>09 1 00 20720</t>
  </si>
  <si>
    <t>Оформление права муниципальной собственности на имущество, имеющее признаки выморочного</t>
  </si>
  <si>
    <t>09 2 00 00000</t>
  </si>
  <si>
    <t>Проведение оценки рыночной стоимости имущества, имеющего признаки выморочного</t>
  </si>
  <si>
    <t>09 2 00 20730</t>
  </si>
  <si>
    <t>Оформление технических планов по имуществу, имеющему признаки выморочного</t>
  </si>
  <si>
    <t>09 2 00 20740</t>
  </si>
  <si>
    <t>Оформление нотариальных документов по имуществу, имеющему признаки выморочного</t>
  </si>
  <si>
    <t>09 2 00 20750</t>
  </si>
  <si>
    <t>Оформление права муниципальной собственности муниципального имущества</t>
  </si>
  <si>
    <t>09 4 00 00000</t>
  </si>
  <si>
    <t>Проведение оценки рыночной стоимости на муниципальное имущество</t>
  </si>
  <si>
    <t>09 4 00 20770</t>
  </si>
  <si>
    <t>Оформление технических планов на муниципальное имущество</t>
  </si>
  <si>
    <t>09 4 00 20780</t>
  </si>
  <si>
    <t>Муниципальная программа «Реформирование жилищно-коммунального хозяйства в муниципальном образовании городской округ Армянск Республики Крым»</t>
  </si>
  <si>
    <t>14 0 00 00000</t>
  </si>
  <si>
    <t>Совершенствование эстетического состояния жилищного фонда на территории муниципального образования городской округ Армянск Республики Крым</t>
  </si>
  <si>
    <t>14 1 00 00000</t>
  </si>
  <si>
    <t>Работы по комплексному обследованию и оценке технического состояния строительных конструкций многоквартирных жилых домов, общежитий муниципального образования городской округ Армянск Республики Крым на предмет признания их аварийными и подлежащими сносу, реконструкции или капитальному ремонту</t>
  </si>
  <si>
    <t>14 1 00 23010</t>
  </si>
  <si>
    <t>Оплата взноса на капитальный ремонт общего имущества многоквартирных домов, в отношении жилого фонда, находящегося в муниципальной собственности</t>
  </si>
  <si>
    <t>14 1 00 23020</t>
  </si>
  <si>
    <t>Расходы на финансовое обеспечение дорожной деятельности за счет средств резервного фонда Президента Российской Федерации</t>
  </si>
  <si>
    <t>16 2 00 5661R</t>
  </si>
  <si>
    <t>Расходы на организацию и проведение культурно-массовых мероприятий, направленных на развитие национальных культур и традиций</t>
  </si>
  <si>
    <t>Муниципальная программа «Развитие архитектуры и градостроительства в муниципальном образовании городской округ Армянск Республики Крым»</t>
  </si>
  <si>
    <t>18 0 00 00000</t>
  </si>
  <si>
    <t>Создание нормативной правовой базы муниципального образования городской округ Армянск Республики Крым в сфере градостроительства и архитектуры</t>
  </si>
  <si>
    <t>18 1 00 00000</t>
  </si>
  <si>
    <t>Расходы по подготовке сведений о границах населенных пунктов, территориальных зон и разработке карты (плана) границ населенных пунктов, территориальных зон муниципального образования городской округ Армянск Республики Крым</t>
  </si>
  <si>
    <t>18 1 00 21110</t>
  </si>
  <si>
    <t>Расходы на разработку программ комплексного развития систем социальной, транспортной, коммунальной инфраструктур поселений и городских округов Республики Крым</t>
  </si>
  <si>
    <t>18 1 00 S7020</t>
  </si>
  <si>
    <t>Расходы на выплату единовременного пособия семьям погибших и пострадавшим в результате чрезвычайной ситуации муниципального характера за счет средств из резервного фонда Совета министров Республики Крым</t>
  </si>
  <si>
    <t>98 0 00 79990</t>
  </si>
  <si>
    <t>Отчет об исполнении бюджета муниципального образования городской округ Армянск Республики Крым по расходам в разрезе целевых статьей (муниципальных программ и непрограммных направлениях деятельности) за 9 месяцев 2018 года</t>
  </si>
  <si>
    <t>Исполнено за 9 месяцев 2018 года</t>
  </si>
  <si>
    <t>01 1 00 21850</t>
  </si>
  <si>
    <t>04 1 00 21850</t>
  </si>
  <si>
    <t>Благоустройство дворовых территорий и мест общего пользования муниципального образования городской округ Армянск Республики Крым</t>
  </si>
  <si>
    <t>Расходы на капитальный ремонт, ремонт, благоустройство и озеленение дворовых территорий и мест общего пользования (в т.ч. разработка дизайнерских проектов, проектной, сметной документации и проведение экспертизы)</t>
  </si>
  <si>
    <t>Расходы на реализацию мероприятий по реконструкции зеленых насаждений на дворовых территориях муниципального образования городской округ Армянск Республики Крым</t>
  </si>
  <si>
    <t>05 1 00 00000</t>
  </si>
  <si>
    <t>05 1 00 20510</t>
  </si>
  <si>
    <t>05 1 00 60030</t>
  </si>
  <si>
    <t>05 3 00 60020</t>
  </si>
  <si>
    <t>Расходы на благоустройство территорий муниципального образования городской округ Армянск Республики Крым</t>
  </si>
  <si>
    <t xml:space="preserve">Расходы на обеспечение выплат по оплате труда работников органов местного самоуправления в рамках муниципальной программы «Социальная поддержка отдельных категорий граждан муниципального образования городской округ Армянск Республики Крым» </t>
  </si>
  <si>
    <t>08 4 00 00110</t>
  </si>
  <si>
    <t>08 4 00 00190</t>
  </si>
  <si>
    <t xml:space="preserve">Расходы на обеспечение функций органов местного самоуправления в рамках муниципальной программы «Социальная поддержка отдельных категорий граждан муниципального образования городской округ Армянск Республики Крым» </t>
  </si>
  <si>
    <t>Повышение технического уровня и надежности функционирования централизованных систем водоснабжения и водоотведения на территории муниципального образования городской округ Армянск Республики Крым</t>
  </si>
  <si>
    <t>Расходы на составление проектно-сметной документации по геологическому изучению недр, включающие поиски и оценку подземных вод участка Исходненского Северосивашского  месторождения для хозяйственно-питьевого и хозяйственно-бытового водоснабжения</t>
  </si>
  <si>
    <t>14 2 00 00000</t>
  </si>
  <si>
    <t>Приложение 3                                                                                                                к постановлению администрации города Армянска от 15.10.2018 № 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</si>
</sst>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;[Red]\-#,##0.0"/>
    <numFmt numFmtId="165" formatCode="000"/>
    <numFmt numFmtId="166" formatCode="#,##0.0"/>
    <numFmt numFmtId="167" formatCode="00\ 0\ 00\ 00000"/>
    <numFmt numFmtId="168" formatCode="0000"/>
    <numFmt numFmtId="169" formatCode="#,##0.00_ ;[Red]\-#,##0.00\ "/>
    <numFmt numFmtId="170" formatCode="0.0%"/>
    <numFmt numFmtId="171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0" borderId="0" xfId="1" applyFont="1" applyFill="1" applyProtection="1">
      <protection hidden="1"/>
    </xf>
    <xf numFmtId="0" fontId="2" fillId="0" borderId="0" xfId="1" applyNumberFormat="1" applyFont="1" applyFill="1" applyProtection="1">
      <protection hidden="1"/>
    </xf>
    <xf numFmtId="0" fontId="2" fillId="0" borderId="0" xfId="1" applyFont="1" applyFill="1" applyAlignment="1" applyProtection="1"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protection hidden="1"/>
    </xf>
    <xf numFmtId="165" fontId="2" fillId="0" borderId="6" xfId="1" applyNumberFormat="1" applyFont="1" applyFill="1" applyBorder="1" applyAlignment="1" applyProtection="1">
      <protection hidden="1"/>
    </xf>
    <xf numFmtId="0" fontId="2" fillId="0" borderId="5" xfId="1" applyNumberFormat="1" applyFont="1" applyFill="1" applyBorder="1" applyAlignment="1" applyProtection="1">
      <alignment horizontal="center" vertical="top"/>
      <protection hidden="1"/>
    </xf>
    <xf numFmtId="168" fontId="2" fillId="0" borderId="4" xfId="1" applyNumberFormat="1" applyFont="1" applyFill="1" applyBorder="1" applyAlignment="1" applyProtection="1">
      <protection hidden="1"/>
    </xf>
    <xf numFmtId="167" fontId="2" fillId="0" borderId="1" xfId="1" applyNumberFormat="1" applyFont="1" applyFill="1" applyBorder="1" applyAlignment="1" applyProtection="1">
      <alignment horizontal="center" wrapText="1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alignment horizontal="left" vertical="center"/>
      <protection hidden="1"/>
    </xf>
    <xf numFmtId="0" fontId="2" fillId="0" borderId="0" xfId="1" applyFont="1" applyAlignment="1" applyProtection="1">
      <alignment vertical="center"/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NumberFormat="1" applyFont="1" applyFill="1" applyAlignment="1" applyProtection="1">
      <alignment vertical="center"/>
      <protection hidden="1"/>
    </xf>
    <xf numFmtId="0" fontId="2" fillId="0" borderId="8" xfId="1" applyNumberFormat="1" applyFont="1" applyFill="1" applyBorder="1" applyAlignment="1" applyProtection="1">
      <alignment vertical="center" wrapText="1"/>
      <protection hidden="1"/>
    </xf>
    <xf numFmtId="0" fontId="2" fillId="0" borderId="8" xfId="1" applyNumberFormat="1" applyFont="1" applyFill="1" applyBorder="1" applyAlignment="1" applyProtection="1">
      <alignment horizontal="right" vertical="center" wrapText="1"/>
      <protection hidden="1"/>
    </xf>
    <xf numFmtId="0" fontId="2" fillId="0" borderId="0" xfId="1" applyFont="1" applyBorder="1" applyProtection="1">
      <protection hidden="1"/>
    </xf>
    <xf numFmtId="0" fontId="5" fillId="0" borderId="1" xfId="1" applyNumberFormat="1" applyFont="1" applyFill="1" applyBorder="1" applyAlignment="1" applyProtection="1">
      <alignment horizontal="left" vertical="top" wrapText="1"/>
      <protection hidden="1"/>
    </xf>
    <xf numFmtId="166" fontId="2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3" xfId="1" applyNumberFormat="1" applyFont="1" applyFill="1" applyBorder="1" applyAlignment="1" applyProtection="1">
      <protection hidden="1"/>
    </xf>
    <xf numFmtId="0" fontId="6" fillId="0" borderId="1" xfId="1" applyNumberFormat="1" applyFont="1" applyFill="1" applyBorder="1" applyAlignment="1" applyProtection="1">
      <alignment horizontal="left" vertical="top" wrapText="1"/>
      <protection hidden="1"/>
    </xf>
    <xf numFmtId="167" fontId="3" fillId="0" borderId="1" xfId="1" applyNumberFormat="1" applyFont="1" applyFill="1" applyBorder="1" applyAlignment="1" applyProtection="1">
      <alignment horizontal="center" wrapText="1"/>
      <protection hidden="1"/>
    </xf>
    <xf numFmtId="166" fontId="3" fillId="0" borderId="1" xfId="1" applyNumberFormat="1" applyFont="1" applyFill="1" applyBorder="1" applyAlignment="1" applyProtection="1">
      <alignment horizontal="right" wrapText="1"/>
      <protection hidden="1"/>
    </xf>
    <xf numFmtId="0" fontId="3" fillId="0" borderId="0" xfId="1" applyFont="1" applyBorder="1" applyProtection="1">
      <protection hidden="1"/>
    </xf>
    <xf numFmtId="0" fontId="3" fillId="0" borderId="0" xfId="1" applyFont="1"/>
    <xf numFmtId="0" fontId="3" fillId="0" borderId="7" xfId="1" applyNumberFormat="1" applyFont="1" applyFill="1" applyBorder="1" applyAlignment="1" applyProtection="1">
      <protection hidden="1"/>
    </xf>
    <xf numFmtId="165" fontId="3" fillId="0" borderId="6" xfId="1" applyNumberFormat="1" applyFont="1" applyFill="1" applyBorder="1" applyAlignment="1" applyProtection="1">
      <protection hidden="1"/>
    </xf>
    <xf numFmtId="0" fontId="3" fillId="0" borderId="5" xfId="1" applyNumberFormat="1" applyFont="1" applyFill="1" applyBorder="1" applyAlignment="1" applyProtection="1">
      <alignment horizontal="center" vertical="top"/>
      <protection hidden="1"/>
    </xf>
    <xf numFmtId="168" fontId="3" fillId="0" borderId="4" xfId="1" applyNumberFormat="1" applyFont="1" applyFill="1" applyBorder="1" applyAlignment="1" applyProtection="1">
      <protection hidden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166" fontId="2" fillId="0" borderId="0" xfId="1" applyNumberFormat="1" applyFont="1" applyAlignment="1">
      <alignment horizontal="left"/>
    </xf>
    <xf numFmtId="0" fontId="7" fillId="0" borderId="3" xfId="1" applyNumberFormat="1" applyFont="1" applyFill="1" applyBorder="1" applyAlignment="1" applyProtection="1">
      <protection hidden="1"/>
    </xf>
    <xf numFmtId="168" fontId="7" fillId="0" borderId="4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protection hidden="1"/>
    </xf>
    <xf numFmtId="165" fontId="7" fillId="0" borderId="6" xfId="1" applyNumberFormat="1" applyFont="1" applyFill="1" applyBorder="1" applyAlignment="1" applyProtection="1">
      <protection hidden="1"/>
    </xf>
    <xf numFmtId="0" fontId="7" fillId="0" borderId="5" xfId="1" applyNumberFormat="1" applyFont="1" applyFill="1" applyBorder="1" applyAlignment="1" applyProtection="1">
      <alignment horizontal="center" vertical="top"/>
      <protection hidden="1"/>
    </xf>
    <xf numFmtId="0" fontId="8" fillId="0" borderId="1" xfId="1" applyNumberFormat="1" applyFont="1" applyFill="1" applyBorder="1" applyAlignment="1" applyProtection="1">
      <alignment horizontal="left" vertical="top" wrapText="1"/>
      <protection hidden="1"/>
    </xf>
    <xf numFmtId="167" fontId="7" fillId="0" borderId="1" xfId="1" applyNumberFormat="1" applyFont="1" applyFill="1" applyBorder="1" applyAlignment="1" applyProtection="1">
      <alignment horizontal="center" wrapText="1"/>
      <protection hidden="1"/>
    </xf>
    <xf numFmtId="166" fontId="7" fillId="0" borderId="1" xfId="1" applyNumberFormat="1" applyFont="1" applyFill="1" applyBorder="1" applyAlignment="1" applyProtection="1">
      <alignment horizontal="right" wrapText="1"/>
      <protection hidden="1"/>
    </xf>
    <xf numFmtId="0" fontId="7" fillId="0" borderId="0" xfId="1" applyFont="1" applyBorder="1" applyProtection="1">
      <protection hidden="1"/>
    </xf>
    <xf numFmtId="0" fontId="7" fillId="0" borderId="0" xfId="1" applyFont="1" applyAlignment="1">
      <alignment horizontal="left"/>
    </xf>
    <xf numFmtId="0" fontId="7" fillId="0" borderId="0" xfId="1" applyFont="1"/>
    <xf numFmtId="166" fontId="3" fillId="0" borderId="0" xfId="1" applyNumberFormat="1" applyFont="1" applyAlignment="1">
      <alignment horizontal="left"/>
    </xf>
    <xf numFmtId="166" fontId="3" fillId="0" borderId="0" xfId="1" applyNumberFormat="1" applyFont="1"/>
    <xf numFmtId="166" fontId="7" fillId="0" borderId="0" xfId="1" applyNumberFormat="1" applyFont="1" applyAlignment="1">
      <alignment horizontal="left"/>
    </xf>
    <xf numFmtId="166" fontId="7" fillId="0" borderId="0" xfId="1" applyNumberFormat="1" applyFont="1"/>
    <xf numFmtId="166" fontId="2" fillId="0" borderId="0" xfId="1" applyNumberFormat="1" applyFont="1" applyFill="1" applyBorder="1" applyAlignment="1" applyProtection="1">
      <alignment horizontal="right" wrapText="1"/>
      <protection hidden="1"/>
    </xf>
    <xf numFmtId="166" fontId="3" fillId="0" borderId="0" xfId="1" applyNumberFormat="1" applyFont="1" applyBorder="1"/>
    <xf numFmtId="169" fontId="2" fillId="0" borderId="0" xfId="1" applyNumberFormat="1" applyFont="1"/>
    <xf numFmtId="168" fontId="2" fillId="0" borderId="6" xfId="1" applyNumberFormat="1" applyFont="1" applyFill="1" applyBorder="1" applyAlignment="1" applyProtection="1"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0" fontId="3" fillId="0" borderId="2" xfId="1" applyNumberFormat="1" applyFont="1" applyFill="1" applyBorder="1" applyAlignment="1" applyProtection="1">
      <alignment vertical="center"/>
      <protection hidden="1"/>
    </xf>
    <xf numFmtId="170" fontId="3" fillId="0" borderId="1" xfId="1" applyNumberFormat="1" applyFont="1" applyFill="1" applyBorder="1" applyAlignment="1" applyProtection="1">
      <alignment horizontal="right" wrapText="1"/>
      <protection hidden="1"/>
    </xf>
    <xf numFmtId="170" fontId="7" fillId="0" borderId="1" xfId="1" applyNumberFormat="1" applyFont="1" applyFill="1" applyBorder="1" applyAlignment="1" applyProtection="1">
      <alignment horizontal="right" wrapText="1"/>
      <protection hidden="1"/>
    </xf>
    <xf numFmtId="170" fontId="2" fillId="0" borderId="1" xfId="1" applyNumberFormat="1" applyFont="1" applyFill="1" applyBorder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vertical="center" wrapText="1"/>
      <protection hidden="1"/>
    </xf>
    <xf numFmtId="164" fontId="3" fillId="0" borderId="1" xfId="1" applyNumberFormat="1" applyFont="1" applyFill="1" applyBorder="1" applyAlignment="1" applyProtection="1">
      <alignment horizontal="right"/>
      <protection hidden="1"/>
    </xf>
    <xf numFmtId="166" fontId="9" fillId="0" borderId="0" xfId="1" applyNumberFormat="1" applyFont="1" applyFill="1" applyBorder="1" applyAlignment="1" applyProtection="1">
      <alignment horizontal="right" wrapText="1"/>
      <protection hidden="1"/>
    </xf>
    <xf numFmtId="166" fontId="7" fillId="0" borderId="0" xfId="1" applyNumberFormat="1" applyFont="1" applyBorder="1"/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0" fontId="3" fillId="0" borderId="0" xfId="1" applyFont="1" applyProtection="1">
      <protection hidden="1"/>
    </xf>
    <xf numFmtId="0" fontId="3" fillId="0" borderId="0" xfId="1" applyNumberFormat="1" applyFont="1" applyFill="1" applyAlignment="1" applyProtection="1">
      <alignment horizontal="left" vertical="center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68" fontId="7" fillId="0" borderId="6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6" fontId="2" fillId="0" borderId="0" xfId="1" applyNumberFormat="1" applyFont="1" applyFill="1" applyAlignment="1" applyProtection="1">
      <alignment horizontal="left" vertical="center"/>
      <protection hidden="1"/>
    </xf>
    <xf numFmtId="171" fontId="2" fillId="0" borderId="0" xfId="1" applyNumberFormat="1" applyFont="1" applyFill="1" applyAlignment="1" applyProtection="1">
      <alignment horizontal="left" vertical="center"/>
      <protection hidden="1"/>
    </xf>
    <xf numFmtId="171" fontId="2" fillId="0" borderId="0" xfId="1" applyNumberFormat="1" applyFont="1" applyAlignment="1">
      <alignment horizontal="left"/>
    </xf>
    <xf numFmtId="168" fontId="2" fillId="0" borderId="6" xfId="1" applyNumberFormat="1" applyFont="1" applyFill="1" applyBorder="1" applyAlignment="1" applyProtection="1">
      <alignment wrapText="1"/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168" fontId="7" fillId="0" borderId="6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protection hidden="1"/>
    </xf>
    <xf numFmtId="168" fontId="7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alignment wrapText="1"/>
      <protection hidden="1"/>
    </xf>
    <xf numFmtId="168" fontId="3" fillId="0" borderId="6" xfId="1" applyNumberFormat="1" applyFont="1" applyFill="1" applyBorder="1" applyAlignment="1" applyProtection="1">
      <protection hidden="1"/>
    </xf>
    <xf numFmtId="168" fontId="2" fillId="0" borderId="6" xfId="1" applyNumberFormat="1" applyFont="1" applyFill="1" applyBorder="1" applyAlignment="1" applyProtection="1">
      <alignment wrapText="1"/>
      <protection hidden="1"/>
    </xf>
    <xf numFmtId="0" fontId="3" fillId="0" borderId="2" xfId="1" applyNumberFormat="1" applyFont="1" applyFill="1" applyBorder="1" applyAlignment="1" applyProtection="1">
      <alignment horizontal="left" vertical="center"/>
      <protection hidden="1"/>
    </xf>
    <xf numFmtId="0" fontId="3" fillId="0" borderId="4" xfId="1" applyNumberFormat="1" applyFont="1" applyFill="1" applyBorder="1" applyAlignment="1" applyProtection="1">
      <alignment horizontal="left" vertical="center"/>
      <protection hidden="1"/>
    </xf>
    <xf numFmtId="0" fontId="4" fillId="0" borderId="0" xfId="1" applyNumberFormat="1" applyFont="1" applyFill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46"/>
  <sheetViews>
    <sheetView showGridLines="0" tabSelected="1" topLeftCell="M1" zoomScaleNormal="100" workbookViewId="0">
      <selection activeCell="O1" sqref="O1:Q1"/>
    </sheetView>
  </sheetViews>
  <sheetFormatPr defaultColWidth="9.140625" defaultRowHeight="15.75" x14ac:dyDescent="0.25"/>
  <cols>
    <col min="1" max="12" width="0" style="16" hidden="1" customWidth="1"/>
    <col min="13" max="13" width="54.42578125" style="16" customWidth="1"/>
    <col min="14" max="14" width="16.5703125" style="16" customWidth="1"/>
    <col min="15" max="15" width="14.140625" style="16" customWidth="1"/>
    <col min="16" max="16" width="14.28515625" style="16" customWidth="1"/>
    <col min="17" max="17" width="13.7109375" style="16" customWidth="1"/>
    <col min="18" max="18" width="0" style="16" hidden="1" customWidth="1"/>
    <col min="19" max="19" width="19.140625" style="33" customWidth="1"/>
    <col min="20" max="20" width="14.5703125" style="16" customWidth="1"/>
    <col min="21" max="21" width="14" style="16" customWidth="1"/>
    <col min="22" max="254" width="9.140625" style="16" customWidth="1"/>
    <col min="255" max="16384" width="9.140625" style="16"/>
  </cols>
  <sheetData>
    <row r="1" spans="1:254" ht="4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7" t="s">
        <v>235</v>
      </c>
      <c r="M1" s="17"/>
      <c r="N1" s="60"/>
      <c r="O1" s="113" t="s">
        <v>560</v>
      </c>
      <c r="P1" s="113"/>
      <c r="Q1" s="113"/>
      <c r="R1" s="15"/>
    </row>
    <row r="2" spans="1:254" ht="1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7" t="s">
        <v>234</v>
      </c>
      <c r="M2" s="17"/>
      <c r="N2" s="17"/>
      <c r="O2" s="17"/>
      <c r="P2" s="17"/>
      <c r="Q2" s="17"/>
      <c r="R2" s="15"/>
    </row>
    <row r="3" spans="1:254" ht="61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04" t="s">
        <v>541</v>
      </c>
      <c r="M3" s="104"/>
      <c r="N3" s="104"/>
      <c r="O3" s="104"/>
      <c r="P3" s="104"/>
      <c r="Q3" s="104"/>
      <c r="R3" s="15"/>
    </row>
    <row r="4" spans="1:254" ht="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8"/>
      <c r="M4" s="18"/>
      <c r="N4" s="18"/>
      <c r="O4" s="18"/>
      <c r="P4" s="18"/>
      <c r="Q4" s="19" t="s">
        <v>242</v>
      </c>
      <c r="R4" s="15"/>
    </row>
    <row r="5" spans="1:254" ht="83.25" customHeight="1" x14ac:dyDescent="0.25">
      <c r="A5" s="3"/>
      <c r="B5" s="3" t="s">
        <v>226</v>
      </c>
      <c r="C5" s="3" t="s">
        <v>233</v>
      </c>
      <c r="D5" s="3" t="s">
        <v>232</v>
      </c>
      <c r="E5" s="3" t="s">
        <v>231</v>
      </c>
      <c r="F5" s="3"/>
      <c r="G5" s="3"/>
      <c r="H5" s="3"/>
      <c r="I5" s="3"/>
      <c r="J5" s="3" t="s">
        <v>230</v>
      </c>
      <c r="K5" s="3" t="s">
        <v>229</v>
      </c>
      <c r="L5" s="4" t="s">
        <v>228</v>
      </c>
      <c r="M5" s="5" t="s">
        <v>227</v>
      </c>
      <c r="N5" s="5" t="s">
        <v>225</v>
      </c>
      <c r="O5" s="5" t="s">
        <v>312</v>
      </c>
      <c r="P5" s="5" t="s">
        <v>542</v>
      </c>
      <c r="Q5" s="5" t="s">
        <v>241</v>
      </c>
      <c r="R5" s="15"/>
    </row>
    <row r="6" spans="1:254" s="28" customFormat="1" ht="60" customHeight="1" x14ac:dyDescent="0.25">
      <c r="A6" s="23"/>
      <c r="B6" s="108" t="s">
        <v>56</v>
      </c>
      <c r="C6" s="108"/>
      <c r="D6" s="108"/>
      <c r="E6" s="32">
        <v>801</v>
      </c>
      <c r="F6" s="109"/>
      <c r="G6" s="109"/>
      <c r="H6" s="109"/>
      <c r="I6" s="109"/>
      <c r="J6" s="29" t="s">
        <v>67</v>
      </c>
      <c r="K6" s="30">
        <v>240</v>
      </c>
      <c r="L6" s="31"/>
      <c r="M6" s="24" t="s">
        <v>313</v>
      </c>
      <c r="N6" s="25" t="s">
        <v>66</v>
      </c>
      <c r="O6" s="26">
        <f>O7+O16+O21+O24+O26+O28</f>
        <v>42585.2</v>
      </c>
      <c r="P6" s="26">
        <f>P7+P16+P21+P24+P26+P28</f>
        <v>30735.800000000003</v>
      </c>
      <c r="Q6" s="57">
        <f>P6/O6</f>
        <v>0.72174840085287861</v>
      </c>
      <c r="R6" s="27"/>
      <c r="S6" s="47"/>
      <c r="U6" s="48"/>
    </row>
    <row r="7" spans="1:254" s="45" customFormat="1" ht="47.25" customHeight="1" x14ac:dyDescent="0.25">
      <c r="A7" s="36"/>
      <c r="B7" s="107" t="s">
        <v>62</v>
      </c>
      <c r="C7" s="107"/>
      <c r="D7" s="107"/>
      <c r="E7" s="37">
        <v>801</v>
      </c>
      <c r="F7" s="105"/>
      <c r="G7" s="105"/>
      <c r="H7" s="105"/>
      <c r="I7" s="105"/>
      <c r="J7" s="38" t="s">
        <v>89</v>
      </c>
      <c r="K7" s="39">
        <v>240</v>
      </c>
      <c r="L7" s="40"/>
      <c r="M7" s="41" t="s">
        <v>65</v>
      </c>
      <c r="N7" s="42" t="s">
        <v>64</v>
      </c>
      <c r="O7" s="43">
        <f>SUM(O8:O15)</f>
        <v>19377.400000000001</v>
      </c>
      <c r="P7" s="43">
        <f>SUM(P8:P15)</f>
        <v>14032.7</v>
      </c>
      <c r="Q7" s="58">
        <f t="shared" ref="Q7:Q191" si="0">P7/O7</f>
        <v>0.72417868238256933</v>
      </c>
      <c r="R7" s="44"/>
      <c r="S7" s="49"/>
      <c r="T7" s="50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  <c r="GS7" s="46"/>
      <c r="GT7" s="46"/>
      <c r="GU7" s="46"/>
      <c r="GV7" s="46"/>
      <c r="GW7" s="46"/>
      <c r="GX7" s="46"/>
      <c r="GY7" s="46"/>
      <c r="GZ7" s="46"/>
      <c r="HA7" s="46"/>
      <c r="HB7" s="46"/>
      <c r="HC7" s="46"/>
      <c r="HD7" s="46"/>
      <c r="HE7" s="46"/>
      <c r="HF7" s="46"/>
      <c r="HG7" s="46"/>
      <c r="HH7" s="46"/>
      <c r="HI7" s="46"/>
      <c r="HJ7" s="46"/>
      <c r="HK7" s="46"/>
      <c r="HL7" s="46"/>
      <c r="HM7" s="46"/>
      <c r="HN7" s="46"/>
      <c r="HO7" s="46"/>
      <c r="HP7" s="46"/>
      <c r="HQ7" s="46"/>
      <c r="HR7" s="46"/>
      <c r="HS7" s="46"/>
      <c r="HT7" s="46"/>
      <c r="HU7" s="46"/>
      <c r="HV7" s="46"/>
      <c r="HW7" s="46"/>
      <c r="HX7" s="46"/>
      <c r="HY7" s="46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spans="1:254" s="33" customFormat="1" ht="45.75" customHeight="1" x14ac:dyDescent="0.25">
      <c r="A8" s="6"/>
      <c r="B8" s="110" t="s">
        <v>91</v>
      </c>
      <c r="C8" s="110"/>
      <c r="D8" s="110"/>
      <c r="E8" s="10">
        <v>801</v>
      </c>
      <c r="F8" s="106"/>
      <c r="G8" s="106"/>
      <c r="H8" s="106"/>
      <c r="I8" s="106"/>
      <c r="J8" s="7" t="s">
        <v>91</v>
      </c>
      <c r="K8" s="8">
        <v>850</v>
      </c>
      <c r="L8" s="9"/>
      <c r="M8" s="21" t="s">
        <v>92</v>
      </c>
      <c r="N8" s="11" t="s">
        <v>90</v>
      </c>
      <c r="O8" s="22">
        <v>12785.5</v>
      </c>
      <c r="P8" s="22">
        <v>8820</v>
      </c>
      <c r="Q8" s="59">
        <f t="shared" si="0"/>
        <v>0.68984396386531621</v>
      </c>
      <c r="R8" s="20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</row>
    <row r="9" spans="1:254" s="33" customFormat="1" ht="45.75" customHeight="1" x14ac:dyDescent="0.25">
      <c r="A9" s="6"/>
      <c r="B9" s="110" t="s">
        <v>89</v>
      </c>
      <c r="C9" s="110"/>
      <c r="D9" s="110"/>
      <c r="E9" s="10">
        <v>801</v>
      </c>
      <c r="F9" s="106"/>
      <c r="G9" s="106"/>
      <c r="H9" s="106"/>
      <c r="I9" s="106"/>
      <c r="J9" s="7" t="s">
        <v>89</v>
      </c>
      <c r="K9" s="8">
        <v>240</v>
      </c>
      <c r="L9" s="9"/>
      <c r="M9" s="21" t="s">
        <v>314</v>
      </c>
      <c r="N9" s="11" t="s">
        <v>88</v>
      </c>
      <c r="O9" s="22">
        <v>3069.8</v>
      </c>
      <c r="P9" s="22">
        <v>1768.1</v>
      </c>
      <c r="Q9" s="59">
        <f t="shared" si="0"/>
        <v>0.57596586096814117</v>
      </c>
      <c r="R9" s="20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</row>
    <row r="10" spans="1:254" ht="45" customHeight="1" x14ac:dyDescent="0.25">
      <c r="A10" s="6"/>
      <c r="B10" s="110" t="s">
        <v>61</v>
      </c>
      <c r="C10" s="110"/>
      <c r="D10" s="110"/>
      <c r="E10" s="10">
        <v>804</v>
      </c>
      <c r="F10" s="106"/>
      <c r="G10" s="106"/>
      <c r="H10" s="106"/>
      <c r="I10" s="106"/>
      <c r="J10" s="7" t="s">
        <v>61</v>
      </c>
      <c r="K10" s="8">
        <v>240</v>
      </c>
      <c r="L10" s="9"/>
      <c r="M10" s="21" t="s">
        <v>63</v>
      </c>
      <c r="N10" s="11" t="s">
        <v>60</v>
      </c>
      <c r="O10" s="22">
        <v>174.7</v>
      </c>
      <c r="P10" s="22">
        <v>97.2</v>
      </c>
      <c r="Q10" s="59">
        <f t="shared" si="0"/>
        <v>0.55638236977676025</v>
      </c>
      <c r="R10" s="20"/>
    </row>
    <row r="11" spans="1:254" ht="31.5" customHeight="1" x14ac:dyDescent="0.25">
      <c r="A11" s="6"/>
      <c r="B11" s="84"/>
      <c r="C11" s="84"/>
      <c r="D11" s="84"/>
      <c r="E11" s="10"/>
      <c r="F11" s="85"/>
      <c r="G11" s="85"/>
      <c r="H11" s="85"/>
      <c r="I11" s="85"/>
      <c r="J11" s="7"/>
      <c r="K11" s="8"/>
      <c r="L11" s="9"/>
      <c r="M11" s="21" t="s">
        <v>323</v>
      </c>
      <c r="N11" s="11" t="s">
        <v>471</v>
      </c>
      <c r="O11" s="22">
        <v>14</v>
      </c>
      <c r="P11" s="22">
        <v>14</v>
      </c>
      <c r="Q11" s="59">
        <f t="shared" si="0"/>
        <v>1</v>
      </c>
      <c r="R11" s="20"/>
    </row>
    <row r="12" spans="1:254" ht="45" customHeight="1" x14ac:dyDescent="0.25">
      <c r="A12" s="6"/>
      <c r="B12" s="84"/>
      <c r="C12" s="84"/>
      <c r="D12" s="84"/>
      <c r="E12" s="10"/>
      <c r="F12" s="85"/>
      <c r="G12" s="85"/>
      <c r="H12" s="85"/>
      <c r="I12" s="85"/>
      <c r="J12" s="7"/>
      <c r="K12" s="8"/>
      <c r="L12" s="9"/>
      <c r="M12" s="21" t="s">
        <v>472</v>
      </c>
      <c r="N12" s="11" t="s">
        <v>473</v>
      </c>
      <c r="O12" s="22">
        <v>150.5</v>
      </c>
      <c r="P12" s="22">
        <v>150.5</v>
      </c>
      <c r="Q12" s="59">
        <f t="shared" si="0"/>
        <v>1</v>
      </c>
      <c r="R12" s="20"/>
    </row>
    <row r="13" spans="1:254" ht="45" customHeight="1" x14ac:dyDescent="0.25">
      <c r="A13" s="6"/>
      <c r="B13" s="96"/>
      <c r="C13" s="96"/>
      <c r="D13" s="96"/>
      <c r="E13" s="10"/>
      <c r="F13" s="97"/>
      <c r="G13" s="97"/>
      <c r="H13" s="97"/>
      <c r="I13" s="97"/>
      <c r="J13" s="7"/>
      <c r="K13" s="8"/>
      <c r="L13" s="9"/>
      <c r="M13" s="21" t="s">
        <v>333</v>
      </c>
      <c r="N13" s="11" t="s">
        <v>543</v>
      </c>
      <c r="O13" s="22">
        <v>85.7</v>
      </c>
      <c r="P13" s="22">
        <v>85.7</v>
      </c>
      <c r="Q13" s="59">
        <f t="shared" si="0"/>
        <v>1</v>
      </c>
      <c r="R13" s="20"/>
    </row>
    <row r="14" spans="1:254" ht="45" customHeight="1" x14ac:dyDescent="0.25">
      <c r="A14" s="6"/>
      <c r="B14" s="84"/>
      <c r="C14" s="84"/>
      <c r="D14" s="84"/>
      <c r="E14" s="10"/>
      <c r="F14" s="85"/>
      <c r="G14" s="85"/>
      <c r="H14" s="85"/>
      <c r="I14" s="85"/>
      <c r="J14" s="7"/>
      <c r="K14" s="8"/>
      <c r="L14" s="9"/>
      <c r="M14" s="21" t="s">
        <v>335</v>
      </c>
      <c r="N14" s="11" t="s">
        <v>474</v>
      </c>
      <c r="O14" s="22">
        <v>87</v>
      </c>
      <c r="P14" s="22">
        <v>87</v>
      </c>
      <c r="Q14" s="59">
        <f t="shared" si="0"/>
        <v>1</v>
      </c>
      <c r="R14" s="20"/>
    </row>
    <row r="15" spans="1:254" ht="42.75" customHeight="1" x14ac:dyDescent="0.25">
      <c r="A15" s="6"/>
      <c r="B15" s="68"/>
      <c r="C15" s="68"/>
      <c r="D15" s="68"/>
      <c r="E15" s="10"/>
      <c r="F15" s="69"/>
      <c r="G15" s="69"/>
      <c r="H15" s="69"/>
      <c r="I15" s="69"/>
      <c r="J15" s="7"/>
      <c r="K15" s="8"/>
      <c r="L15" s="9"/>
      <c r="M15" s="21" t="s">
        <v>315</v>
      </c>
      <c r="N15" s="11" t="s">
        <v>316</v>
      </c>
      <c r="O15" s="22">
        <v>3010.2</v>
      </c>
      <c r="P15" s="22">
        <v>3010.2</v>
      </c>
      <c r="Q15" s="59">
        <f t="shared" si="0"/>
        <v>1</v>
      </c>
      <c r="R15" s="20"/>
    </row>
    <row r="16" spans="1:254" s="45" customFormat="1" ht="34.5" customHeight="1" x14ac:dyDescent="0.25">
      <c r="A16" s="36"/>
      <c r="B16" s="107" t="s">
        <v>79</v>
      </c>
      <c r="C16" s="107"/>
      <c r="D16" s="107"/>
      <c r="E16" s="37">
        <v>801</v>
      </c>
      <c r="F16" s="105"/>
      <c r="G16" s="105"/>
      <c r="H16" s="105"/>
      <c r="I16" s="105"/>
      <c r="J16" s="38" t="s">
        <v>78</v>
      </c>
      <c r="K16" s="39">
        <v>240</v>
      </c>
      <c r="L16" s="40"/>
      <c r="M16" s="41" t="s">
        <v>87</v>
      </c>
      <c r="N16" s="42" t="s">
        <v>86</v>
      </c>
      <c r="O16" s="43">
        <f>O17+O18+O19+O20</f>
        <v>6374.4</v>
      </c>
      <c r="P16" s="43">
        <f>P17+P18+P19+P20</f>
        <v>4579.0999999999995</v>
      </c>
      <c r="Q16" s="58">
        <f t="shared" si="0"/>
        <v>0.71835780622489953</v>
      </c>
      <c r="R16" s="44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  <c r="HS16" s="46"/>
      <c r="HT16" s="46"/>
      <c r="HU16" s="46"/>
      <c r="HV16" s="46"/>
      <c r="HW16" s="46"/>
      <c r="HX16" s="46"/>
      <c r="HY16" s="46"/>
      <c r="HZ16" s="46"/>
      <c r="IA16" s="46"/>
      <c r="IB16" s="46"/>
      <c r="IC16" s="46"/>
      <c r="ID16" s="46"/>
      <c r="IE16" s="46"/>
      <c r="IF16" s="46"/>
      <c r="IG16" s="46"/>
      <c r="IH16" s="46"/>
      <c r="II16" s="46"/>
      <c r="IJ16" s="46"/>
      <c r="IK16" s="46"/>
      <c r="IL16" s="46"/>
      <c r="IM16" s="46"/>
      <c r="IN16" s="46"/>
      <c r="IO16" s="46"/>
      <c r="IP16" s="46"/>
      <c r="IQ16" s="46"/>
      <c r="IR16" s="46"/>
      <c r="IS16" s="46"/>
      <c r="IT16" s="46"/>
    </row>
    <row r="17" spans="1:254" s="33" customFormat="1" ht="48.75" customHeight="1" x14ac:dyDescent="0.25">
      <c r="A17" s="6"/>
      <c r="B17" s="110" t="s">
        <v>84</v>
      </c>
      <c r="C17" s="110"/>
      <c r="D17" s="110"/>
      <c r="E17" s="10">
        <v>801</v>
      </c>
      <c r="F17" s="106"/>
      <c r="G17" s="106"/>
      <c r="H17" s="106"/>
      <c r="I17" s="106"/>
      <c r="J17" s="7" t="s">
        <v>84</v>
      </c>
      <c r="K17" s="8">
        <v>850</v>
      </c>
      <c r="L17" s="9"/>
      <c r="M17" s="21" t="s">
        <v>85</v>
      </c>
      <c r="N17" s="11" t="s">
        <v>83</v>
      </c>
      <c r="O17" s="22">
        <v>6341.5</v>
      </c>
      <c r="P17" s="22">
        <v>4556.2</v>
      </c>
      <c r="Q17" s="59">
        <f t="shared" si="0"/>
        <v>0.7184735472679965</v>
      </c>
      <c r="R17" s="20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</row>
    <row r="18" spans="1:254" s="33" customFormat="1" ht="45.75" customHeight="1" x14ac:dyDescent="0.25">
      <c r="A18" s="6"/>
      <c r="B18" s="110" t="s">
        <v>89</v>
      </c>
      <c r="C18" s="110"/>
      <c r="D18" s="110"/>
      <c r="E18" s="10">
        <v>801</v>
      </c>
      <c r="F18" s="106"/>
      <c r="G18" s="106"/>
      <c r="H18" s="106"/>
      <c r="I18" s="106"/>
      <c r="J18" s="7" t="s">
        <v>89</v>
      </c>
      <c r="K18" s="8">
        <v>240</v>
      </c>
      <c r="L18" s="9"/>
      <c r="M18" s="21" t="s">
        <v>314</v>
      </c>
      <c r="N18" s="11" t="s">
        <v>317</v>
      </c>
      <c r="O18" s="22">
        <v>3</v>
      </c>
      <c r="P18" s="22">
        <v>3</v>
      </c>
      <c r="Q18" s="59">
        <f t="shared" ref="Q18" si="1">P18/O18</f>
        <v>1</v>
      </c>
      <c r="R18" s="20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</row>
    <row r="19" spans="1:254" s="33" customFormat="1" ht="31.5" customHeight="1" x14ac:dyDescent="0.25">
      <c r="A19" s="6"/>
      <c r="B19" s="110" t="s">
        <v>81</v>
      </c>
      <c r="C19" s="110"/>
      <c r="D19" s="110"/>
      <c r="E19" s="10">
        <v>801</v>
      </c>
      <c r="F19" s="106"/>
      <c r="G19" s="106"/>
      <c r="H19" s="106"/>
      <c r="I19" s="106"/>
      <c r="J19" s="7" t="s">
        <v>81</v>
      </c>
      <c r="K19" s="8">
        <v>240</v>
      </c>
      <c r="L19" s="9"/>
      <c r="M19" s="21" t="s">
        <v>82</v>
      </c>
      <c r="N19" s="11" t="s">
        <v>80</v>
      </c>
      <c r="O19" s="22">
        <v>20</v>
      </c>
      <c r="P19" s="22">
        <v>10</v>
      </c>
      <c r="Q19" s="59">
        <f t="shared" si="0"/>
        <v>0.5</v>
      </c>
      <c r="R19" s="20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</row>
    <row r="20" spans="1:254" s="33" customFormat="1" ht="20.25" customHeight="1" x14ac:dyDescent="0.25">
      <c r="A20" s="6"/>
      <c r="B20" s="110" t="s">
        <v>78</v>
      </c>
      <c r="C20" s="110"/>
      <c r="D20" s="110"/>
      <c r="E20" s="10">
        <v>801</v>
      </c>
      <c r="F20" s="106"/>
      <c r="G20" s="106"/>
      <c r="H20" s="106"/>
      <c r="I20" s="106"/>
      <c r="J20" s="7" t="s">
        <v>78</v>
      </c>
      <c r="K20" s="8">
        <v>240</v>
      </c>
      <c r="L20" s="9"/>
      <c r="M20" s="21" t="s">
        <v>318</v>
      </c>
      <c r="N20" s="11" t="s">
        <v>319</v>
      </c>
      <c r="O20" s="22">
        <v>9.9</v>
      </c>
      <c r="P20" s="22">
        <v>9.9</v>
      </c>
      <c r="Q20" s="59">
        <f t="shared" si="0"/>
        <v>1</v>
      </c>
      <c r="R20" s="20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</row>
    <row r="21" spans="1:254" s="46" customFormat="1" ht="32.25" customHeight="1" x14ac:dyDescent="0.25">
      <c r="A21" s="36"/>
      <c r="B21" s="107" t="s">
        <v>74</v>
      </c>
      <c r="C21" s="107"/>
      <c r="D21" s="107"/>
      <c r="E21" s="37">
        <v>801</v>
      </c>
      <c r="F21" s="105"/>
      <c r="G21" s="105"/>
      <c r="H21" s="105"/>
      <c r="I21" s="105"/>
      <c r="J21" s="38" t="s">
        <v>73</v>
      </c>
      <c r="K21" s="39">
        <v>240</v>
      </c>
      <c r="L21" s="40"/>
      <c r="M21" s="41" t="s">
        <v>77</v>
      </c>
      <c r="N21" s="42" t="s">
        <v>76</v>
      </c>
      <c r="O21" s="43">
        <f>O22+O23</f>
        <v>2744.4</v>
      </c>
      <c r="P21" s="43">
        <f>P22+P23</f>
        <v>1906.7</v>
      </c>
      <c r="Q21" s="58">
        <f t="shared" si="0"/>
        <v>0.69476023903221107</v>
      </c>
      <c r="R21" s="44"/>
      <c r="S21" s="45"/>
    </row>
    <row r="22" spans="1:254" ht="45" customHeight="1" x14ac:dyDescent="0.25">
      <c r="A22" s="6"/>
      <c r="B22" s="110" t="s">
        <v>73</v>
      </c>
      <c r="C22" s="110"/>
      <c r="D22" s="110"/>
      <c r="E22" s="10">
        <v>801</v>
      </c>
      <c r="F22" s="106"/>
      <c r="G22" s="106"/>
      <c r="H22" s="106"/>
      <c r="I22" s="106"/>
      <c r="J22" s="7" t="s">
        <v>73</v>
      </c>
      <c r="K22" s="8">
        <v>240</v>
      </c>
      <c r="L22" s="9"/>
      <c r="M22" s="21" t="s">
        <v>75</v>
      </c>
      <c r="N22" s="11" t="s">
        <v>72</v>
      </c>
      <c r="O22" s="22">
        <v>2728.5</v>
      </c>
      <c r="P22" s="22">
        <v>1890.8</v>
      </c>
      <c r="Q22" s="59">
        <f t="shared" si="0"/>
        <v>0.69298149166208534</v>
      </c>
      <c r="R22" s="20"/>
    </row>
    <row r="23" spans="1:254" ht="61.5" customHeight="1" x14ac:dyDescent="0.25">
      <c r="A23" s="6"/>
      <c r="B23" s="84"/>
      <c r="C23" s="84"/>
      <c r="D23" s="84"/>
      <c r="E23" s="10"/>
      <c r="F23" s="85"/>
      <c r="G23" s="85"/>
      <c r="H23" s="85"/>
      <c r="I23" s="85"/>
      <c r="J23" s="7"/>
      <c r="K23" s="8"/>
      <c r="L23" s="9"/>
      <c r="M23" s="21" t="s">
        <v>333</v>
      </c>
      <c r="N23" s="11" t="s">
        <v>475</v>
      </c>
      <c r="O23" s="22">
        <v>15.9</v>
      </c>
      <c r="P23" s="22">
        <v>15.9</v>
      </c>
      <c r="Q23" s="59">
        <f t="shared" si="0"/>
        <v>1</v>
      </c>
      <c r="R23" s="20"/>
    </row>
    <row r="24" spans="1:254" s="46" customFormat="1" ht="46.5" customHeight="1" x14ac:dyDescent="0.25">
      <c r="A24" s="36"/>
      <c r="B24" s="107" t="s">
        <v>148</v>
      </c>
      <c r="C24" s="107"/>
      <c r="D24" s="107"/>
      <c r="E24" s="37">
        <v>702</v>
      </c>
      <c r="F24" s="105"/>
      <c r="G24" s="105"/>
      <c r="H24" s="105"/>
      <c r="I24" s="105"/>
      <c r="J24" s="38" t="s">
        <v>147</v>
      </c>
      <c r="K24" s="39">
        <v>850</v>
      </c>
      <c r="L24" s="40"/>
      <c r="M24" s="41" t="s">
        <v>150</v>
      </c>
      <c r="N24" s="42" t="s">
        <v>149</v>
      </c>
      <c r="O24" s="43">
        <f>O25</f>
        <v>12220.6</v>
      </c>
      <c r="P24" s="43">
        <f>P25</f>
        <v>8829.4</v>
      </c>
      <c r="Q24" s="58">
        <f t="shared" si="0"/>
        <v>0.72250135017920558</v>
      </c>
      <c r="R24" s="44"/>
      <c r="S24" s="45"/>
    </row>
    <row r="25" spans="1:254" ht="44.25" customHeight="1" x14ac:dyDescent="0.25">
      <c r="A25" s="6"/>
      <c r="B25" s="110" t="s">
        <v>147</v>
      </c>
      <c r="C25" s="110"/>
      <c r="D25" s="110"/>
      <c r="E25" s="10">
        <v>702</v>
      </c>
      <c r="F25" s="106"/>
      <c r="G25" s="106"/>
      <c r="H25" s="106"/>
      <c r="I25" s="106"/>
      <c r="J25" s="7" t="s">
        <v>147</v>
      </c>
      <c r="K25" s="8">
        <v>850</v>
      </c>
      <c r="L25" s="9"/>
      <c r="M25" s="21" t="s">
        <v>104</v>
      </c>
      <c r="N25" s="11" t="s">
        <v>146</v>
      </c>
      <c r="O25" s="22">
        <v>12220.6</v>
      </c>
      <c r="P25" s="22">
        <v>8829.4</v>
      </c>
      <c r="Q25" s="59">
        <f t="shared" si="0"/>
        <v>0.72250135017920558</v>
      </c>
      <c r="R25" s="20"/>
    </row>
    <row r="26" spans="1:254" s="46" customFormat="1" ht="45" customHeight="1" x14ac:dyDescent="0.25">
      <c r="A26" s="36"/>
      <c r="B26" s="107" t="s">
        <v>55</v>
      </c>
      <c r="C26" s="107"/>
      <c r="D26" s="107"/>
      <c r="E26" s="37">
        <v>804</v>
      </c>
      <c r="F26" s="105"/>
      <c r="G26" s="105"/>
      <c r="H26" s="105"/>
      <c r="I26" s="105"/>
      <c r="J26" s="38" t="s">
        <v>54</v>
      </c>
      <c r="K26" s="39">
        <v>240</v>
      </c>
      <c r="L26" s="40"/>
      <c r="M26" s="41" t="s">
        <v>59</v>
      </c>
      <c r="N26" s="42" t="s">
        <v>58</v>
      </c>
      <c r="O26" s="43">
        <f>O27</f>
        <v>1728.2</v>
      </c>
      <c r="P26" s="43">
        <f>P27</f>
        <v>1281</v>
      </c>
      <c r="Q26" s="58">
        <f t="shared" si="0"/>
        <v>0.74123365351232495</v>
      </c>
      <c r="R26" s="44"/>
      <c r="S26" s="45"/>
    </row>
    <row r="27" spans="1:254" ht="45.75" customHeight="1" x14ac:dyDescent="0.25">
      <c r="A27" s="6"/>
      <c r="B27" s="110" t="s">
        <v>54</v>
      </c>
      <c r="C27" s="110"/>
      <c r="D27" s="110"/>
      <c r="E27" s="10">
        <v>804</v>
      </c>
      <c r="F27" s="106"/>
      <c r="G27" s="106"/>
      <c r="H27" s="106"/>
      <c r="I27" s="106"/>
      <c r="J27" s="7" t="s">
        <v>54</v>
      </c>
      <c r="K27" s="8">
        <v>240</v>
      </c>
      <c r="L27" s="9"/>
      <c r="M27" s="21" t="s">
        <v>253</v>
      </c>
      <c r="N27" s="11" t="s">
        <v>53</v>
      </c>
      <c r="O27" s="22">
        <v>1728.2</v>
      </c>
      <c r="P27" s="22">
        <v>1281</v>
      </c>
      <c r="Q27" s="59">
        <f t="shared" si="0"/>
        <v>0.74123365351232495</v>
      </c>
      <c r="R27" s="20"/>
    </row>
    <row r="28" spans="1:254" s="46" customFormat="1" ht="46.5" customHeight="1" x14ac:dyDescent="0.25">
      <c r="A28" s="36"/>
      <c r="B28" s="107" t="s">
        <v>68</v>
      </c>
      <c r="C28" s="107"/>
      <c r="D28" s="107"/>
      <c r="E28" s="37">
        <v>801</v>
      </c>
      <c r="F28" s="105"/>
      <c r="G28" s="105"/>
      <c r="H28" s="105"/>
      <c r="I28" s="105"/>
      <c r="J28" s="38" t="s">
        <v>67</v>
      </c>
      <c r="K28" s="39">
        <v>240</v>
      </c>
      <c r="L28" s="40"/>
      <c r="M28" s="41" t="s">
        <v>71</v>
      </c>
      <c r="N28" s="42" t="s">
        <v>70</v>
      </c>
      <c r="O28" s="43">
        <f>O29</f>
        <v>140.19999999999999</v>
      </c>
      <c r="P28" s="43">
        <f>P29</f>
        <v>106.9</v>
      </c>
      <c r="Q28" s="58">
        <f t="shared" si="0"/>
        <v>0.76248216833095583</v>
      </c>
      <c r="R28" s="44"/>
      <c r="S28" s="45"/>
    </row>
    <row r="29" spans="1:254" ht="21.75" customHeight="1" x14ac:dyDescent="0.25">
      <c r="A29" s="6"/>
      <c r="B29" s="110" t="s">
        <v>67</v>
      </c>
      <c r="C29" s="110"/>
      <c r="D29" s="110"/>
      <c r="E29" s="10">
        <v>801</v>
      </c>
      <c r="F29" s="106"/>
      <c r="G29" s="106"/>
      <c r="H29" s="106"/>
      <c r="I29" s="106"/>
      <c r="J29" s="7" t="s">
        <v>67</v>
      </c>
      <c r="K29" s="8">
        <v>240</v>
      </c>
      <c r="L29" s="9"/>
      <c r="M29" s="21" t="s">
        <v>69</v>
      </c>
      <c r="N29" s="11" t="s">
        <v>320</v>
      </c>
      <c r="O29" s="22">
        <v>140.19999999999999</v>
      </c>
      <c r="P29" s="22">
        <v>106.9</v>
      </c>
      <c r="Q29" s="59">
        <f t="shared" si="0"/>
        <v>0.76248216833095583</v>
      </c>
      <c r="R29" s="20"/>
    </row>
    <row r="30" spans="1:254" s="28" customFormat="1" ht="46.5" customHeight="1" x14ac:dyDescent="0.25">
      <c r="A30" s="23"/>
      <c r="B30" s="108" t="s">
        <v>27</v>
      </c>
      <c r="C30" s="108"/>
      <c r="D30" s="108"/>
      <c r="E30" s="32">
        <v>701</v>
      </c>
      <c r="F30" s="109"/>
      <c r="G30" s="109"/>
      <c r="H30" s="109"/>
      <c r="I30" s="109"/>
      <c r="J30" s="29" t="s">
        <v>152</v>
      </c>
      <c r="K30" s="30">
        <v>240</v>
      </c>
      <c r="L30" s="31"/>
      <c r="M30" s="24" t="s">
        <v>321</v>
      </c>
      <c r="N30" s="25" t="s">
        <v>32</v>
      </c>
      <c r="O30" s="26">
        <f>O31+O37+O47+O50+O61+O66</f>
        <v>380122.4</v>
      </c>
      <c r="P30" s="26">
        <f>P31+P37+P47+P50+P61+P66</f>
        <v>254844.5</v>
      </c>
      <c r="Q30" s="57">
        <f t="shared" si="0"/>
        <v>0.67042747283506576</v>
      </c>
      <c r="R30" s="27"/>
      <c r="S30" s="34"/>
      <c r="T30" s="48"/>
    </row>
    <row r="31" spans="1:254" s="28" customFormat="1" ht="45.75" customHeight="1" x14ac:dyDescent="0.25">
      <c r="A31" s="23"/>
      <c r="B31" s="108" t="s">
        <v>26</v>
      </c>
      <c r="C31" s="108"/>
      <c r="D31" s="108"/>
      <c r="E31" s="32">
        <v>701</v>
      </c>
      <c r="F31" s="109"/>
      <c r="G31" s="109"/>
      <c r="H31" s="109"/>
      <c r="I31" s="109"/>
      <c r="J31" s="29" t="s">
        <v>152</v>
      </c>
      <c r="K31" s="30">
        <v>240</v>
      </c>
      <c r="L31" s="31"/>
      <c r="M31" s="24" t="s">
        <v>322</v>
      </c>
      <c r="N31" s="25" t="s">
        <v>31</v>
      </c>
      <c r="O31" s="26">
        <f>O32</f>
        <v>137905</v>
      </c>
      <c r="P31" s="26">
        <f>P32</f>
        <v>98856.2</v>
      </c>
      <c r="Q31" s="57">
        <f t="shared" si="0"/>
        <v>0.71684275406983067</v>
      </c>
      <c r="R31" s="27"/>
      <c r="S31" s="34"/>
    </row>
    <row r="32" spans="1:254" s="46" customFormat="1" ht="34.5" customHeight="1" x14ac:dyDescent="0.25">
      <c r="A32" s="36"/>
      <c r="B32" s="107" t="s">
        <v>25</v>
      </c>
      <c r="C32" s="107"/>
      <c r="D32" s="107"/>
      <c r="E32" s="37">
        <v>701</v>
      </c>
      <c r="F32" s="105"/>
      <c r="G32" s="105"/>
      <c r="H32" s="105"/>
      <c r="I32" s="105"/>
      <c r="J32" s="38" t="s">
        <v>152</v>
      </c>
      <c r="K32" s="39">
        <v>240</v>
      </c>
      <c r="L32" s="40"/>
      <c r="M32" s="41" t="s">
        <v>30</v>
      </c>
      <c r="N32" s="42" t="s">
        <v>29</v>
      </c>
      <c r="O32" s="43">
        <f>O33+O34+O35+O36</f>
        <v>137905</v>
      </c>
      <c r="P32" s="43">
        <f>P33+P34+P35+P36</f>
        <v>98856.2</v>
      </c>
      <c r="Q32" s="58">
        <f t="shared" si="0"/>
        <v>0.71684275406983067</v>
      </c>
      <c r="R32" s="44"/>
      <c r="S32" s="49"/>
      <c r="T32" s="50"/>
    </row>
    <row r="33" spans="1:20" ht="30" customHeight="1" x14ac:dyDescent="0.25">
      <c r="A33" s="6"/>
      <c r="B33" s="110" t="s">
        <v>155</v>
      </c>
      <c r="C33" s="110"/>
      <c r="D33" s="110"/>
      <c r="E33" s="10">
        <v>701</v>
      </c>
      <c r="F33" s="106"/>
      <c r="G33" s="106"/>
      <c r="H33" s="106"/>
      <c r="I33" s="106"/>
      <c r="J33" s="7" t="s">
        <v>155</v>
      </c>
      <c r="K33" s="8">
        <v>850</v>
      </c>
      <c r="L33" s="9"/>
      <c r="M33" s="21" t="s">
        <v>156</v>
      </c>
      <c r="N33" s="11" t="s">
        <v>154</v>
      </c>
      <c r="O33" s="22">
        <v>23621.200000000001</v>
      </c>
      <c r="P33" s="22">
        <v>14134.1</v>
      </c>
      <c r="Q33" s="59">
        <f t="shared" si="0"/>
        <v>0.59836502802567182</v>
      </c>
      <c r="R33" s="20"/>
    </row>
    <row r="34" spans="1:20" ht="30" customHeight="1" x14ac:dyDescent="0.25">
      <c r="A34" s="6"/>
      <c r="B34" s="76"/>
      <c r="C34" s="76"/>
      <c r="D34" s="76"/>
      <c r="E34" s="10"/>
      <c r="F34" s="77"/>
      <c r="G34" s="77"/>
      <c r="H34" s="77"/>
      <c r="I34" s="77"/>
      <c r="J34" s="7"/>
      <c r="K34" s="8"/>
      <c r="L34" s="9"/>
      <c r="M34" s="21" t="s">
        <v>323</v>
      </c>
      <c r="N34" s="11" t="s">
        <v>324</v>
      </c>
      <c r="O34" s="22">
        <v>1932.4</v>
      </c>
      <c r="P34" s="22">
        <v>394.7</v>
      </c>
      <c r="Q34" s="59">
        <f t="shared" si="0"/>
        <v>0.20425377768577932</v>
      </c>
      <c r="R34" s="20"/>
    </row>
    <row r="35" spans="1:20" ht="61.5" customHeight="1" x14ac:dyDescent="0.25">
      <c r="A35" s="6"/>
      <c r="B35" s="110" t="s">
        <v>152</v>
      </c>
      <c r="C35" s="110"/>
      <c r="D35" s="110"/>
      <c r="E35" s="10">
        <v>701</v>
      </c>
      <c r="F35" s="106"/>
      <c r="G35" s="106"/>
      <c r="H35" s="106"/>
      <c r="I35" s="106"/>
      <c r="J35" s="7" t="s">
        <v>152</v>
      </c>
      <c r="K35" s="8">
        <v>240</v>
      </c>
      <c r="L35" s="9"/>
      <c r="M35" s="21" t="s">
        <v>153</v>
      </c>
      <c r="N35" s="11" t="s">
        <v>151</v>
      </c>
      <c r="O35" s="22">
        <v>102624.6</v>
      </c>
      <c r="P35" s="22">
        <v>78182.899999999994</v>
      </c>
      <c r="Q35" s="59">
        <f t="shared" si="0"/>
        <v>0.76183390726979683</v>
      </c>
      <c r="R35" s="20"/>
    </row>
    <row r="36" spans="1:20" ht="73.5" customHeight="1" x14ac:dyDescent="0.25">
      <c r="A36" s="6"/>
      <c r="B36" s="110" t="s">
        <v>24</v>
      </c>
      <c r="C36" s="110"/>
      <c r="D36" s="110"/>
      <c r="E36" s="10">
        <v>1004</v>
      </c>
      <c r="F36" s="106"/>
      <c r="G36" s="106"/>
      <c r="H36" s="106"/>
      <c r="I36" s="106"/>
      <c r="J36" s="7" t="s">
        <v>24</v>
      </c>
      <c r="K36" s="8">
        <v>310</v>
      </c>
      <c r="L36" s="9"/>
      <c r="M36" s="21" t="s">
        <v>28</v>
      </c>
      <c r="N36" s="11" t="s">
        <v>23</v>
      </c>
      <c r="O36" s="22">
        <v>9726.7999999999993</v>
      </c>
      <c r="P36" s="22">
        <v>6144.5</v>
      </c>
      <c r="Q36" s="59">
        <f t="shared" si="0"/>
        <v>0.63170826993461371</v>
      </c>
      <c r="R36" s="20"/>
    </row>
    <row r="37" spans="1:20" s="28" customFormat="1" ht="44.25" customHeight="1" x14ac:dyDescent="0.25">
      <c r="A37" s="23"/>
      <c r="B37" s="108" t="s">
        <v>133</v>
      </c>
      <c r="C37" s="108"/>
      <c r="D37" s="108"/>
      <c r="E37" s="32">
        <v>702</v>
      </c>
      <c r="F37" s="109"/>
      <c r="G37" s="109"/>
      <c r="H37" s="109"/>
      <c r="I37" s="109"/>
      <c r="J37" s="29" t="s">
        <v>131</v>
      </c>
      <c r="K37" s="30">
        <v>240</v>
      </c>
      <c r="L37" s="31"/>
      <c r="M37" s="24" t="s">
        <v>325</v>
      </c>
      <c r="N37" s="25" t="s">
        <v>145</v>
      </c>
      <c r="O37" s="26">
        <f>O38+O44</f>
        <v>195880</v>
      </c>
      <c r="P37" s="26">
        <f>P38+P44</f>
        <v>132056.29999999999</v>
      </c>
      <c r="Q37" s="57">
        <f t="shared" si="0"/>
        <v>0.67416938942209514</v>
      </c>
      <c r="R37" s="27"/>
      <c r="S37" s="34"/>
    </row>
    <row r="38" spans="1:20" s="46" customFormat="1" ht="32.25" customHeight="1" x14ac:dyDescent="0.25">
      <c r="A38" s="36"/>
      <c r="B38" s="107" t="s">
        <v>132</v>
      </c>
      <c r="C38" s="107"/>
      <c r="D38" s="107"/>
      <c r="E38" s="37">
        <v>702</v>
      </c>
      <c r="F38" s="105"/>
      <c r="G38" s="105"/>
      <c r="H38" s="105"/>
      <c r="I38" s="105"/>
      <c r="J38" s="38" t="s">
        <v>131</v>
      </c>
      <c r="K38" s="39">
        <v>240</v>
      </c>
      <c r="L38" s="40"/>
      <c r="M38" s="41" t="s">
        <v>144</v>
      </c>
      <c r="N38" s="42" t="s">
        <v>143</v>
      </c>
      <c r="O38" s="43">
        <f>O39+O40+O41+O42+O43</f>
        <v>178141.5</v>
      </c>
      <c r="P38" s="43">
        <f>P39+P40+P41+P42+P43</f>
        <v>126120.5</v>
      </c>
      <c r="Q38" s="58">
        <f t="shared" si="0"/>
        <v>0.70797933103740562</v>
      </c>
      <c r="R38" s="44"/>
      <c r="S38" s="49"/>
      <c r="T38" s="50"/>
    </row>
    <row r="39" spans="1:20" ht="33.75" customHeight="1" x14ac:dyDescent="0.25">
      <c r="A39" s="6"/>
      <c r="B39" s="110" t="s">
        <v>141</v>
      </c>
      <c r="C39" s="110"/>
      <c r="D39" s="110"/>
      <c r="E39" s="10">
        <v>702</v>
      </c>
      <c r="F39" s="106"/>
      <c r="G39" s="106"/>
      <c r="H39" s="106"/>
      <c r="I39" s="106"/>
      <c r="J39" s="7" t="s">
        <v>141</v>
      </c>
      <c r="K39" s="8">
        <v>850</v>
      </c>
      <c r="L39" s="9"/>
      <c r="M39" s="21" t="s">
        <v>142</v>
      </c>
      <c r="N39" s="11" t="s">
        <v>140</v>
      </c>
      <c r="O39" s="22">
        <v>31517.7</v>
      </c>
      <c r="P39" s="22">
        <v>19732.5</v>
      </c>
      <c r="Q39" s="59">
        <f t="shared" si="0"/>
        <v>0.62607677590687139</v>
      </c>
      <c r="R39" s="20"/>
    </row>
    <row r="40" spans="1:20" ht="33.75" customHeight="1" x14ac:dyDescent="0.25">
      <c r="A40" s="6"/>
      <c r="B40" s="76"/>
      <c r="C40" s="76"/>
      <c r="D40" s="76"/>
      <c r="E40" s="10"/>
      <c r="F40" s="77"/>
      <c r="G40" s="77"/>
      <c r="H40" s="77"/>
      <c r="I40" s="77"/>
      <c r="J40" s="7"/>
      <c r="K40" s="8"/>
      <c r="L40" s="9"/>
      <c r="M40" s="21" t="s">
        <v>323</v>
      </c>
      <c r="N40" s="11" t="s">
        <v>326</v>
      </c>
      <c r="O40" s="22">
        <v>602.29999999999995</v>
      </c>
      <c r="P40" s="22">
        <v>602.29999999999995</v>
      </c>
      <c r="Q40" s="59">
        <f t="shared" si="0"/>
        <v>1</v>
      </c>
      <c r="R40" s="20"/>
    </row>
    <row r="41" spans="1:20" ht="20.25" customHeight="1" x14ac:dyDescent="0.25">
      <c r="A41" s="6"/>
      <c r="B41" s="110" t="s">
        <v>138</v>
      </c>
      <c r="C41" s="110"/>
      <c r="D41" s="110"/>
      <c r="E41" s="10">
        <v>702</v>
      </c>
      <c r="F41" s="106"/>
      <c r="G41" s="106"/>
      <c r="H41" s="106"/>
      <c r="I41" s="106"/>
      <c r="J41" s="7" t="s">
        <v>138</v>
      </c>
      <c r="K41" s="8">
        <v>240</v>
      </c>
      <c r="L41" s="9"/>
      <c r="M41" s="21" t="s">
        <v>139</v>
      </c>
      <c r="N41" s="11" t="s">
        <v>327</v>
      </c>
      <c r="O41" s="22">
        <v>5959.5</v>
      </c>
      <c r="P41" s="22">
        <v>2891.6</v>
      </c>
      <c r="Q41" s="59">
        <f t="shared" si="0"/>
        <v>0.48520849064518834</v>
      </c>
      <c r="R41" s="20"/>
    </row>
    <row r="42" spans="1:20" ht="108" customHeight="1" x14ac:dyDescent="0.25">
      <c r="A42" s="6"/>
      <c r="B42" s="110" t="s">
        <v>136</v>
      </c>
      <c r="C42" s="110"/>
      <c r="D42" s="110"/>
      <c r="E42" s="10">
        <v>702</v>
      </c>
      <c r="F42" s="106"/>
      <c r="G42" s="106"/>
      <c r="H42" s="106"/>
      <c r="I42" s="106"/>
      <c r="J42" s="7" t="s">
        <v>136</v>
      </c>
      <c r="K42" s="8">
        <v>240</v>
      </c>
      <c r="L42" s="9"/>
      <c r="M42" s="21" t="s">
        <v>137</v>
      </c>
      <c r="N42" s="11" t="s">
        <v>135</v>
      </c>
      <c r="O42" s="22">
        <v>133686.70000000001</v>
      </c>
      <c r="P42" s="22">
        <v>99618.8</v>
      </c>
      <c r="Q42" s="59">
        <f t="shared" si="0"/>
        <v>0.74516612348124378</v>
      </c>
      <c r="R42" s="20"/>
    </row>
    <row r="43" spans="1:20" ht="49.5" customHeight="1" x14ac:dyDescent="0.25">
      <c r="A43" s="6"/>
      <c r="B43" s="110" t="s">
        <v>131</v>
      </c>
      <c r="C43" s="110"/>
      <c r="D43" s="110"/>
      <c r="E43" s="10">
        <v>702</v>
      </c>
      <c r="F43" s="106"/>
      <c r="G43" s="106"/>
      <c r="H43" s="106"/>
      <c r="I43" s="106"/>
      <c r="J43" s="7" t="s">
        <v>131</v>
      </c>
      <c r="K43" s="8">
        <v>240</v>
      </c>
      <c r="L43" s="9"/>
      <c r="M43" s="21" t="s">
        <v>134</v>
      </c>
      <c r="N43" s="11" t="s">
        <v>252</v>
      </c>
      <c r="O43" s="22">
        <v>6375.3</v>
      </c>
      <c r="P43" s="22">
        <v>3275.3</v>
      </c>
      <c r="Q43" s="59">
        <f t="shared" si="0"/>
        <v>0.51374837262560191</v>
      </c>
      <c r="R43" s="20"/>
    </row>
    <row r="44" spans="1:20" ht="48.75" customHeight="1" x14ac:dyDescent="0.25">
      <c r="A44" s="6"/>
      <c r="B44" s="55"/>
      <c r="C44" s="54"/>
      <c r="D44" s="54"/>
      <c r="E44" s="10"/>
      <c r="F44" s="54"/>
      <c r="G44" s="54"/>
      <c r="H44" s="54"/>
      <c r="I44" s="54"/>
      <c r="J44" s="7"/>
      <c r="K44" s="8"/>
      <c r="L44" s="9"/>
      <c r="M44" s="41" t="s">
        <v>236</v>
      </c>
      <c r="N44" s="42" t="s">
        <v>237</v>
      </c>
      <c r="O44" s="43">
        <f>O45+O46</f>
        <v>17738.5</v>
      </c>
      <c r="P44" s="43">
        <f>P45+P46</f>
        <v>5935.8</v>
      </c>
      <c r="Q44" s="58">
        <f t="shared" si="0"/>
        <v>0.3346280688897032</v>
      </c>
      <c r="R44" s="20"/>
    </row>
    <row r="45" spans="1:20" ht="33" customHeight="1" x14ac:dyDescent="0.25">
      <c r="A45" s="6"/>
      <c r="B45" s="86"/>
      <c r="C45" s="85"/>
      <c r="D45" s="85"/>
      <c r="E45" s="10"/>
      <c r="F45" s="85"/>
      <c r="G45" s="85"/>
      <c r="H45" s="85"/>
      <c r="I45" s="85"/>
      <c r="J45" s="7"/>
      <c r="K45" s="8"/>
      <c r="L45" s="9"/>
      <c r="M45" s="21" t="s">
        <v>476</v>
      </c>
      <c r="N45" s="11" t="s">
        <v>477</v>
      </c>
      <c r="O45" s="22">
        <v>511</v>
      </c>
      <c r="P45" s="22">
        <v>73.8</v>
      </c>
      <c r="Q45" s="59">
        <f t="shared" si="0"/>
        <v>0.14442270058708415</v>
      </c>
      <c r="R45" s="20"/>
    </row>
    <row r="46" spans="1:20" ht="46.5" customHeight="1" x14ac:dyDescent="0.25">
      <c r="A46" s="6"/>
      <c r="B46" s="55"/>
      <c r="C46" s="54"/>
      <c r="D46" s="54"/>
      <c r="E46" s="10"/>
      <c r="F46" s="54"/>
      <c r="G46" s="54"/>
      <c r="H46" s="54"/>
      <c r="I46" s="54"/>
      <c r="J46" s="7"/>
      <c r="K46" s="8"/>
      <c r="L46" s="9"/>
      <c r="M46" s="21" t="s">
        <v>328</v>
      </c>
      <c r="N46" s="11" t="s">
        <v>329</v>
      </c>
      <c r="O46" s="22">
        <v>17227.5</v>
      </c>
      <c r="P46" s="22">
        <v>5862</v>
      </c>
      <c r="Q46" s="59">
        <f t="shared" si="0"/>
        <v>0.34026991728341316</v>
      </c>
      <c r="R46" s="20"/>
    </row>
    <row r="47" spans="1:20" s="28" customFormat="1" ht="46.5" customHeight="1" x14ac:dyDescent="0.25">
      <c r="A47" s="23"/>
      <c r="B47" s="108" t="s">
        <v>103</v>
      </c>
      <c r="C47" s="108"/>
      <c r="D47" s="108"/>
      <c r="E47" s="32">
        <v>709</v>
      </c>
      <c r="F47" s="109"/>
      <c r="G47" s="109"/>
      <c r="H47" s="109"/>
      <c r="I47" s="109"/>
      <c r="J47" s="29" t="s">
        <v>101</v>
      </c>
      <c r="K47" s="30">
        <v>850</v>
      </c>
      <c r="L47" s="31"/>
      <c r="M47" s="24" t="s">
        <v>330</v>
      </c>
      <c r="N47" s="25" t="s">
        <v>107</v>
      </c>
      <c r="O47" s="26">
        <f>O48</f>
        <v>17750.2</v>
      </c>
      <c r="P47" s="26">
        <f>P48</f>
        <v>12528.9</v>
      </c>
      <c r="Q47" s="57">
        <f t="shared" si="0"/>
        <v>0.70584556793726261</v>
      </c>
      <c r="R47" s="27"/>
      <c r="S47" s="34"/>
    </row>
    <row r="48" spans="1:20" s="46" customFormat="1" ht="33.75" customHeight="1" x14ac:dyDescent="0.25">
      <c r="A48" s="36"/>
      <c r="B48" s="107" t="s">
        <v>102</v>
      </c>
      <c r="C48" s="107"/>
      <c r="D48" s="107"/>
      <c r="E48" s="37">
        <v>709</v>
      </c>
      <c r="F48" s="105"/>
      <c r="G48" s="105"/>
      <c r="H48" s="105"/>
      <c r="I48" s="105"/>
      <c r="J48" s="38" t="s">
        <v>101</v>
      </c>
      <c r="K48" s="39">
        <v>850</v>
      </c>
      <c r="L48" s="40"/>
      <c r="M48" s="41" t="s">
        <v>106</v>
      </c>
      <c r="N48" s="42" t="s">
        <v>105</v>
      </c>
      <c r="O48" s="43">
        <f>O49</f>
        <v>17750.2</v>
      </c>
      <c r="P48" s="43">
        <f>P49</f>
        <v>12528.9</v>
      </c>
      <c r="Q48" s="58">
        <f t="shared" si="0"/>
        <v>0.70584556793726261</v>
      </c>
      <c r="R48" s="44"/>
      <c r="S48" s="45"/>
    </row>
    <row r="49" spans="1:19" ht="46.5" customHeight="1" x14ac:dyDescent="0.25">
      <c r="A49" s="6"/>
      <c r="B49" s="110" t="s">
        <v>101</v>
      </c>
      <c r="C49" s="110"/>
      <c r="D49" s="110"/>
      <c r="E49" s="10">
        <v>709</v>
      </c>
      <c r="F49" s="106"/>
      <c r="G49" s="106"/>
      <c r="H49" s="106"/>
      <c r="I49" s="106"/>
      <c r="J49" s="7" t="s">
        <v>101</v>
      </c>
      <c r="K49" s="8">
        <v>850</v>
      </c>
      <c r="L49" s="9"/>
      <c r="M49" s="21" t="s">
        <v>104</v>
      </c>
      <c r="N49" s="11" t="s">
        <v>100</v>
      </c>
      <c r="O49" s="22">
        <v>17750.2</v>
      </c>
      <c r="P49" s="22">
        <v>12528.9</v>
      </c>
      <c r="Q49" s="59">
        <f t="shared" si="0"/>
        <v>0.70584556793726261</v>
      </c>
      <c r="R49" s="20"/>
    </row>
    <row r="50" spans="1:19" s="28" customFormat="1" ht="72.75" customHeight="1" x14ac:dyDescent="0.25">
      <c r="A50" s="23"/>
      <c r="B50" s="108" t="s">
        <v>96</v>
      </c>
      <c r="C50" s="108"/>
      <c r="D50" s="108"/>
      <c r="E50" s="32">
        <v>709</v>
      </c>
      <c r="F50" s="109"/>
      <c r="G50" s="109"/>
      <c r="H50" s="109"/>
      <c r="I50" s="109"/>
      <c r="J50" s="29" t="s">
        <v>94</v>
      </c>
      <c r="K50" s="30">
        <v>850</v>
      </c>
      <c r="L50" s="31"/>
      <c r="M50" s="24" t="s">
        <v>331</v>
      </c>
      <c r="N50" s="25" t="s">
        <v>99</v>
      </c>
      <c r="O50" s="26">
        <f>O51+O54</f>
        <v>27813.7</v>
      </c>
      <c r="P50" s="26">
        <f>P51+P54</f>
        <v>10675.2</v>
      </c>
      <c r="Q50" s="57">
        <f t="shared" si="0"/>
        <v>0.38381085580127783</v>
      </c>
      <c r="R50" s="27"/>
      <c r="S50" s="34"/>
    </row>
    <row r="51" spans="1:19" s="46" customFormat="1" ht="90" customHeight="1" x14ac:dyDescent="0.25">
      <c r="A51" s="36"/>
      <c r="B51" s="107" t="s">
        <v>95</v>
      </c>
      <c r="C51" s="107"/>
      <c r="D51" s="107"/>
      <c r="E51" s="37">
        <v>709</v>
      </c>
      <c r="F51" s="105"/>
      <c r="G51" s="105"/>
      <c r="H51" s="105"/>
      <c r="I51" s="105"/>
      <c r="J51" s="38" t="s">
        <v>94</v>
      </c>
      <c r="K51" s="39">
        <v>850</v>
      </c>
      <c r="L51" s="40"/>
      <c r="M51" s="41" t="s">
        <v>98</v>
      </c>
      <c r="N51" s="42" t="s">
        <v>97</v>
      </c>
      <c r="O51" s="43">
        <f>O52+O53</f>
        <v>14255.1</v>
      </c>
      <c r="P51" s="43">
        <f>P52+P53</f>
        <v>10102</v>
      </c>
      <c r="Q51" s="58">
        <f t="shared" si="0"/>
        <v>0.70865865549873375</v>
      </c>
      <c r="R51" s="44"/>
      <c r="S51" s="45"/>
    </row>
    <row r="52" spans="1:19" ht="78.75" customHeight="1" x14ac:dyDescent="0.25">
      <c r="A52" s="6"/>
      <c r="B52" s="110" t="s">
        <v>94</v>
      </c>
      <c r="C52" s="110"/>
      <c r="D52" s="110"/>
      <c r="E52" s="10">
        <v>709</v>
      </c>
      <c r="F52" s="106"/>
      <c r="G52" s="106"/>
      <c r="H52" s="106"/>
      <c r="I52" s="106"/>
      <c r="J52" s="7" t="s">
        <v>94</v>
      </c>
      <c r="K52" s="8">
        <v>850</v>
      </c>
      <c r="L52" s="9"/>
      <c r="M52" s="21" t="s">
        <v>57</v>
      </c>
      <c r="N52" s="11" t="s">
        <v>93</v>
      </c>
      <c r="O52" s="22">
        <v>14248.1</v>
      </c>
      <c r="P52" s="22">
        <v>10095</v>
      </c>
      <c r="Q52" s="59">
        <f t="shared" si="0"/>
        <v>0.7085155213677613</v>
      </c>
      <c r="R52" s="20"/>
    </row>
    <row r="53" spans="1:19" ht="30.75" customHeight="1" x14ac:dyDescent="0.25">
      <c r="A53" s="6"/>
      <c r="B53" s="84"/>
      <c r="C53" s="84"/>
      <c r="D53" s="84"/>
      <c r="E53" s="10"/>
      <c r="F53" s="85"/>
      <c r="G53" s="85"/>
      <c r="H53" s="85"/>
      <c r="I53" s="85"/>
      <c r="J53" s="7"/>
      <c r="K53" s="8"/>
      <c r="L53" s="9"/>
      <c r="M53" s="21" t="s">
        <v>323</v>
      </c>
      <c r="N53" s="11" t="s">
        <v>478</v>
      </c>
      <c r="O53" s="22">
        <v>7</v>
      </c>
      <c r="P53" s="22">
        <v>7</v>
      </c>
      <c r="Q53" s="59">
        <f t="shared" si="0"/>
        <v>1</v>
      </c>
      <c r="R53" s="20"/>
    </row>
    <row r="54" spans="1:19" ht="31.5" customHeight="1" x14ac:dyDescent="0.25">
      <c r="A54" s="6"/>
      <c r="B54" s="64"/>
      <c r="C54" s="64"/>
      <c r="D54" s="64"/>
      <c r="E54" s="10"/>
      <c r="F54" s="65"/>
      <c r="G54" s="65"/>
      <c r="H54" s="65"/>
      <c r="I54" s="65"/>
      <c r="J54" s="7"/>
      <c r="K54" s="8"/>
      <c r="L54" s="9"/>
      <c r="M54" s="41" t="s">
        <v>248</v>
      </c>
      <c r="N54" s="42" t="s">
        <v>249</v>
      </c>
      <c r="O54" s="43">
        <f>SUM(O55:O60)</f>
        <v>13558.6</v>
      </c>
      <c r="P54" s="43">
        <f>SUM(P55:P60)</f>
        <v>573.20000000000005</v>
      </c>
      <c r="Q54" s="58">
        <f t="shared" si="0"/>
        <v>4.2275751183750536E-2</v>
      </c>
      <c r="R54" s="20"/>
    </row>
    <row r="55" spans="1:19" ht="45" customHeight="1" x14ac:dyDescent="0.25">
      <c r="A55" s="6"/>
      <c r="B55" s="76"/>
      <c r="C55" s="76"/>
      <c r="D55" s="76"/>
      <c r="E55" s="10"/>
      <c r="F55" s="77"/>
      <c r="G55" s="77"/>
      <c r="H55" s="77"/>
      <c r="I55" s="77"/>
      <c r="J55" s="7"/>
      <c r="K55" s="8"/>
      <c r="L55" s="9"/>
      <c r="M55" s="21" t="s">
        <v>314</v>
      </c>
      <c r="N55" s="11" t="s">
        <v>332</v>
      </c>
      <c r="O55" s="22">
        <v>25</v>
      </c>
      <c r="P55" s="22">
        <v>25</v>
      </c>
      <c r="Q55" s="59">
        <f t="shared" si="0"/>
        <v>1</v>
      </c>
      <c r="R55" s="20"/>
    </row>
    <row r="56" spans="1:19" ht="61.5" customHeight="1" x14ac:dyDescent="0.25">
      <c r="A56" s="6"/>
      <c r="B56" s="76"/>
      <c r="C56" s="76"/>
      <c r="D56" s="76"/>
      <c r="E56" s="10"/>
      <c r="F56" s="77"/>
      <c r="G56" s="77"/>
      <c r="H56" s="77"/>
      <c r="I56" s="77"/>
      <c r="J56" s="7"/>
      <c r="K56" s="8"/>
      <c r="L56" s="9"/>
      <c r="M56" s="21" t="s">
        <v>333</v>
      </c>
      <c r="N56" s="11" t="s">
        <v>334</v>
      </c>
      <c r="O56" s="22">
        <v>98.3</v>
      </c>
      <c r="P56" s="22">
        <v>98.3</v>
      </c>
      <c r="Q56" s="59">
        <f t="shared" si="0"/>
        <v>1</v>
      </c>
      <c r="R56" s="20"/>
    </row>
    <row r="57" spans="1:19" ht="46.5" customHeight="1" x14ac:dyDescent="0.25">
      <c r="A57" s="6"/>
      <c r="B57" s="76"/>
      <c r="C57" s="76"/>
      <c r="D57" s="76"/>
      <c r="E57" s="10"/>
      <c r="F57" s="77"/>
      <c r="G57" s="77"/>
      <c r="H57" s="77"/>
      <c r="I57" s="77"/>
      <c r="J57" s="7"/>
      <c r="K57" s="8"/>
      <c r="L57" s="9"/>
      <c r="M57" s="21" t="s">
        <v>335</v>
      </c>
      <c r="N57" s="11" t="s">
        <v>336</v>
      </c>
      <c r="O57" s="22">
        <v>159.19999999999999</v>
      </c>
      <c r="P57" s="22">
        <v>159.19999999999999</v>
      </c>
      <c r="Q57" s="59">
        <f t="shared" si="0"/>
        <v>1</v>
      </c>
      <c r="R57" s="20"/>
    </row>
    <row r="58" spans="1:19" ht="90" customHeight="1" x14ac:dyDescent="0.25">
      <c r="A58" s="6"/>
      <c r="B58" s="76"/>
      <c r="C58" s="76"/>
      <c r="D58" s="76"/>
      <c r="E58" s="10"/>
      <c r="F58" s="77"/>
      <c r="G58" s="77"/>
      <c r="H58" s="77"/>
      <c r="I58" s="77"/>
      <c r="J58" s="7"/>
      <c r="K58" s="8"/>
      <c r="L58" s="9"/>
      <c r="M58" s="21" t="s">
        <v>337</v>
      </c>
      <c r="N58" s="11" t="s">
        <v>250</v>
      </c>
      <c r="O58" s="22">
        <v>134</v>
      </c>
      <c r="P58" s="22">
        <v>90.7</v>
      </c>
      <c r="Q58" s="59">
        <f t="shared" si="0"/>
        <v>0.67686567164179101</v>
      </c>
      <c r="R58" s="20"/>
    </row>
    <row r="59" spans="1:19" ht="61.5" customHeight="1" x14ac:dyDescent="0.25">
      <c r="A59" s="6"/>
      <c r="B59" s="76"/>
      <c r="C59" s="76"/>
      <c r="D59" s="76"/>
      <c r="E59" s="10"/>
      <c r="F59" s="77"/>
      <c r="G59" s="77"/>
      <c r="H59" s="77"/>
      <c r="I59" s="77"/>
      <c r="J59" s="7"/>
      <c r="K59" s="8"/>
      <c r="L59" s="9"/>
      <c r="M59" s="21" t="s">
        <v>338</v>
      </c>
      <c r="N59" s="11" t="s">
        <v>339</v>
      </c>
      <c r="O59" s="22">
        <v>11842.1</v>
      </c>
      <c r="P59" s="22">
        <v>0</v>
      </c>
      <c r="Q59" s="59">
        <f t="shared" si="0"/>
        <v>0</v>
      </c>
      <c r="R59" s="20"/>
    </row>
    <row r="60" spans="1:19" ht="151.5" customHeight="1" x14ac:dyDescent="0.25">
      <c r="A60" s="6"/>
      <c r="B60" s="76"/>
      <c r="C60" s="76"/>
      <c r="D60" s="76"/>
      <c r="E60" s="10"/>
      <c r="F60" s="77"/>
      <c r="G60" s="77"/>
      <c r="H60" s="77"/>
      <c r="I60" s="77"/>
      <c r="J60" s="7"/>
      <c r="K60" s="8"/>
      <c r="L60" s="9"/>
      <c r="M60" s="21" t="s">
        <v>340</v>
      </c>
      <c r="N60" s="11" t="s">
        <v>341</v>
      </c>
      <c r="O60" s="22">
        <v>1300</v>
      </c>
      <c r="P60" s="22">
        <v>200</v>
      </c>
      <c r="Q60" s="59">
        <f t="shared" si="0"/>
        <v>0.15384615384615385</v>
      </c>
      <c r="R60" s="20"/>
    </row>
    <row r="61" spans="1:19" s="28" customFormat="1" ht="45.75" customHeight="1" x14ac:dyDescent="0.25">
      <c r="A61" s="23"/>
      <c r="B61" s="108" t="s">
        <v>120</v>
      </c>
      <c r="C61" s="108"/>
      <c r="D61" s="108"/>
      <c r="E61" s="32">
        <v>702</v>
      </c>
      <c r="F61" s="109"/>
      <c r="G61" s="109"/>
      <c r="H61" s="109"/>
      <c r="I61" s="109"/>
      <c r="J61" s="29" t="s">
        <v>130</v>
      </c>
      <c r="K61" s="30">
        <v>240</v>
      </c>
      <c r="L61" s="31"/>
      <c r="M61" s="24" t="s">
        <v>342</v>
      </c>
      <c r="N61" s="25" t="s">
        <v>123</v>
      </c>
      <c r="O61" s="26">
        <f>O62+O64</f>
        <v>728.5</v>
      </c>
      <c r="P61" s="26">
        <f>P62+P64</f>
        <v>718.9</v>
      </c>
      <c r="Q61" s="57">
        <f t="shared" si="0"/>
        <v>0.98682223747426212</v>
      </c>
      <c r="R61" s="27"/>
      <c r="S61" s="34"/>
    </row>
    <row r="62" spans="1:19" s="28" customFormat="1" ht="60" customHeight="1" x14ac:dyDescent="0.25">
      <c r="A62" s="23"/>
      <c r="B62" s="80"/>
      <c r="C62" s="80"/>
      <c r="D62" s="80"/>
      <c r="E62" s="32"/>
      <c r="F62" s="81"/>
      <c r="G62" s="81"/>
      <c r="H62" s="81"/>
      <c r="I62" s="81"/>
      <c r="J62" s="29"/>
      <c r="K62" s="30"/>
      <c r="L62" s="31"/>
      <c r="M62" s="41" t="s">
        <v>343</v>
      </c>
      <c r="N62" s="42" t="s">
        <v>344</v>
      </c>
      <c r="O62" s="43">
        <f>O63</f>
        <v>531.9</v>
      </c>
      <c r="P62" s="43">
        <f>P63</f>
        <v>525</v>
      </c>
      <c r="Q62" s="58">
        <f t="shared" ref="Q62:Q63" si="2">P62/O62</f>
        <v>0.98702763677382976</v>
      </c>
      <c r="R62" s="27"/>
      <c r="S62" s="34"/>
    </row>
    <row r="63" spans="1:19" s="28" customFormat="1" ht="32.25" customHeight="1" x14ac:dyDescent="0.25">
      <c r="A63" s="23"/>
      <c r="B63" s="80"/>
      <c r="C63" s="80"/>
      <c r="D63" s="80"/>
      <c r="E63" s="32"/>
      <c r="F63" s="81"/>
      <c r="G63" s="81"/>
      <c r="H63" s="81"/>
      <c r="I63" s="81"/>
      <c r="J63" s="29"/>
      <c r="K63" s="30"/>
      <c r="L63" s="31"/>
      <c r="M63" s="21" t="s">
        <v>345</v>
      </c>
      <c r="N63" s="11" t="s">
        <v>346</v>
      </c>
      <c r="O63" s="22">
        <v>531.9</v>
      </c>
      <c r="P63" s="22">
        <v>525</v>
      </c>
      <c r="Q63" s="59">
        <f t="shared" si="2"/>
        <v>0.98702763677382976</v>
      </c>
      <c r="R63" s="27"/>
      <c r="S63" s="34"/>
    </row>
    <row r="64" spans="1:19" s="46" customFormat="1" ht="32.25" customHeight="1" x14ac:dyDescent="0.25">
      <c r="A64" s="36"/>
      <c r="B64" s="107" t="s">
        <v>119</v>
      </c>
      <c r="C64" s="107"/>
      <c r="D64" s="107"/>
      <c r="E64" s="37">
        <v>707</v>
      </c>
      <c r="F64" s="105"/>
      <c r="G64" s="105"/>
      <c r="H64" s="105"/>
      <c r="I64" s="105"/>
      <c r="J64" s="38" t="s">
        <v>118</v>
      </c>
      <c r="K64" s="39">
        <v>320</v>
      </c>
      <c r="L64" s="40"/>
      <c r="M64" s="41" t="s">
        <v>347</v>
      </c>
      <c r="N64" s="42" t="s">
        <v>122</v>
      </c>
      <c r="O64" s="43">
        <f>O65</f>
        <v>196.6</v>
      </c>
      <c r="P64" s="43">
        <f>P65</f>
        <v>193.9</v>
      </c>
      <c r="Q64" s="58">
        <f t="shared" si="0"/>
        <v>0.98626653102746697</v>
      </c>
      <c r="R64" s="44"/>
      <c r="S64" s="45"/>
    </row>
    <row r="65" spans="1:19" ht="31.5" customHeight="1" x14ac:dyDescent="0.25">
      <c r="A65" s="6"/>
      <c r="B65" s="110" t="s">
        <v>118</v>
      </c>
      <c r="C65" s="110"/>
      <c r="D65" s="110"/>
      <c r="E65" s="10">
        <v>707</v>
      </c>
      <c r="F65" s="106"/>
      <c r="G65" s="106"/>
      <c r="H65" s="106"/>
      <c r="I65" s="106"/>
      <c r="J65" s="7" t="s">
        <v>118</v>
      </c>
      <c r="K65" s="8">
        <v>320</v>
      </c>
      <c r="L65" s="9"/>
      <c r="M65" s="21" t="s">
        <v>121</v>
      </c>
      <c r="N65" s="11" t="s">
        <v>117</v>
      </c>
      <c r="O65" s="22">
        <v>196.6</v>
      </c>
      <c r="P65" s="22">
        <v>193.9</v>
      </c>
      <c r="Q65" s="59">
        <f t="shared" si="0"/>
        <v>0.98626653102746697</v>
      </c>
      <c r="R65" s="20"/>
    </row>
    <row r="66" spans="1:19" s="28" customFormat="1" ht="44.25" customHeight="1" x14ac:dyDescent="0.25">
      <c r="A66" s="23"/>
      <c r="B66" s="108" t="s">
        <v>110</v>
      </c>
      <c r="C66" s="108"/>
      <c r="D66" s="108"/>
      <c r="E66" s="32">
        <v>707</v>
      </c>
      <c r="F66" s="109"/>
      <c r="G66" s="109"/>
      <c r="H66" s="109"/>
      <c r="I66" s="109"/>
      <c r="J66" s="29" t="s">
        <v>108</v>
      </c>
      <c r="K66" s="30">
        <v>240</v>
      </c>
      <c r="L66" s="31"/>
      <c r="M66" s="24" t="s">
        <v>348</v>
      </c>
      <c r="N66" s="25" t="s">
        <v>349</v>
      </c>
      <c r="O66" s="26">
        <f>O67+O69</f>
        <v>45</v>
      </c>
      <c r="P66" s="26">
        <f>P67+P69</f>
        <v>9</v>
      </c>
      <c r="Q66" s="57">
        <f t="shared" si="0"/>
        <v>0.2</v>
      </c>
      <c r="R66" s="27"/>
      <c r="S66" s="34"/>
    </row>
    <row r="67" spans="1:19" s="46" customFormat="1" ht="46.5" customHeight="1" x14ac:dyDescent="0.25">
      <c r="A67" s="36"/>
      <c r="B67" s="107" t="s">
        <v>113</v>
      </c>
      <c r="C67" s="107"/>
      <c r="D67" s="107"/>
      <c r="E67" s="37">
        <v>707</v>
      </c>
      <c r="F67" s="105"/>
      <c r="G67" s="105"/>
      <c r="H67" s="105"/>
      <c r="I67" s="105"/>
      <c r="J67" s="38" t="s">
        <v>112</v>
      </c>
      <c r="K67" s="39">
        <v>240</v>
      </c>
      <c r="L67" s="40"/>
      <c r="M67" s="41" t="s">
        <v>350</v>
      </c>
      <c r="N67" s="42" t="s">
        <v>351</v>
      </c>
      <c r="O67" s="43">
        <f>O68</f>
        <v>30</v>
      </c>
      <c r="P67" s="43">
        <f>P68</f>
        <v>9</v>
      </c>
      <c r="Q67" s="58">
        <f t="shared" si="0"/>
        <v>0.3</v>
      </c>
      <c r="R67" s="44"/>
      <c r="S67" s="45"/>
    </row>
    <row r="68" spans="1:19" ht="31.5" customHeight="1" x14ac:dyDescent="0.25">
      <c r="A68" s="6"/>
      <c r="B68" s="110" t="s">
        <v>112</v>
      </c>
      <c r="C68" s="110"/>
      <c r="D68" s="110"/>
      <c r="E68" s="10">
        <v>707</v>
      </c>
      <c r="F68" s="106"/>
      <c r="G68" s="106"/>
      <c r="H68" s="106"/>
      <c r="I68" s="106"/>
      <c r="J68" s="7" t="s">
        <v>112</v>
      </c>
      <c r="K68" s="8">
        <v>240</v>
      </c>
      <c r="L68" s="9"/>
      <c r="M68" s="21" t="s">
        <v>114</v>
      </c>
      <c r="N68" s="11" t="s">
        <v>352</v>
      </c>
      <c r="O68" s="22">
        <v>30</v>
      </c>
      <c r="P68" s="22">
        <v>9</v>
      </c>
      <c r="Q68" s="59">
        <f t="shared" si="0"/>
        <v>0.3</v>
      </c>
      <c r="R68" s="20"/>
    </row>
    <row r="69" spans="1:19" s="46" customFormat="1" ht="61.5" customHeight="1" x14ac:dyDescent="0.25">
      <c r="A69" s="36"/>
      <c r="B69" s="107" t="s">
        <v>109</v>
      </c>
      <c r="C69" s="107"/>
      <c r="D69" s="107"/>
      <c r="E69" s="37">
        <v>707</v>
      </c>
      <c r="F69" s="105"/>
      <c r="G69" s="105"/>
      <c r="H69" s="105"/>
      <c r="I69" s="105"/>
      <c r="J69" s="38" t="s">
        <v>108</v>
      </c>
      <c r="K69" s="39">
        <v>240</v>
      </c>
      <c r="L69" s="40"/>
      <c r="M69" s="41" t="s">
        <v>353</v>
      </c>
      <c r="N69" s="42" t="s">
        <v>354</v>
      </c>
      <c r="O69" s="43">
        <f>O70</f>
        <v>15</v>
      </c>
      <c r="P69" s="43">
        <f>P70</f>
        <v>0</v>
      </c>
      <c r="Q69" s="58">
        <f t="shared" si="0"/>
        <v>0</v>
      </c>
      <c r="R69" s="44"/>
      <c r="S69" s="45"/>
    </row>
    <row r="70" spans="1:19" ht="35.25" customHeight="1" x14ac:dyDescent="0.25">
      <c r="A70" s="6"/>
      <c r="B70" s="110" t="s">
        <v>108</v>
      </c>
      <c r="C70" s="110"/>
      <c r="D70" s="110"/>
      <c r="E70" s="10">
        <v>707</v>
      </c>
      <c r="F70" s="106"/>
      <c r="G70" s="106"/>
      <c r="H70" s="106"/>
      <c r="I70" s="106"/>
      <c r="J70" s="7" t="s">
        <v>108</v>
      </c>
      <c r="K70" s="8">
        <v>240</v>
      </c>
      <c r="L70" s="9"/>
      <c r="M70" s="21" t="s">
        <v>111</v>
      </c>
      <c r="N70" s="11" t="s">
        <v>355</v>
      </c>
      <c r="O70" s="22">
        <v>15</v>
      </c>
      <c r="P70" s="22">
        <v>0</v>
      </c>
      <c r="Q70" s="59">
        <f t="shared" si="0"/>
        <v>0</v>
      </c>
      <c r="R70" s="20"/>
    </row>
    <row r="71" spans="1:19" ht="46.5" customHeight="1" x14ac:dyDescent="0.25">
      <c r="A71" s="6"/>
      <c r="B71" s="76"/>
      <c r="C71" s="76"/>
      <c r="D71" s="76"/>
      <c r="E71" s="10"/>
      <c r="F71" s="77"/>
      <c r="G71" s="77"/>
      <c r="H71" s="77"/>
      <c r="I71" s="77"/>
      <c r="J71" s="7"/>
      <c r="K71" s="8"/>
      <c r="L71" s="9"/>
      <c r="M71" s="24" t="s">
        <v>356</v>
      </c>
      <c r="N71" s="25" t="s">
        <v>116</v>
      </c>
      <c r="O71" s="26">
        <f>O72</f>
        <v>4320</v>
      </c>
      <c r="P71" s="26">
        <f>P72</f>
        <v>3020.7</v>
      </c>
      <c r="Q71" s="57">
        <f t="shared" si="0"/>
        <v>0.69923611111111106</v>
      </c>
      <c r="R71" s="20"/>
    </row>
    <row r="72" spans="1:19" ht="60.75" customHeight="1" x14ac:dyDescent="0.25">
      <c r="A72" s="6"/>
      <c r="B72" s="76"/>
      <c r="C72" s="76"/>
      <c r="D72" s="76"/>
      <c r="E72" s="10"/>
      <c r="F72" s="77"/>
      <c r="G72" s="77"/>
      <c r="H72" s="77"/>
      <c r="I72" s="77"/>
      <c r="J72" s="7"/>
      <c r="K72" s="8"/>
      <c r="L72" s="9"/>
      <c r="M72" s="41" t="s">
        <v>357</v>
      </c>
      <c r="N72" s="42" t="s">
        <v>115</v>
      </c>
      <c r="O72" s="43">
        <f>O73+O74</f>
        <v>4320</v>
      </c>
      <c r="P72" s="43">
        <f>P73+P74</f>
        <v>3020.7</v>
      </c>
      <c r="Q72" s="58">
        <f t="shared" si="0"/>
        <v>0.69923611111111106</v>
      </c>
      <c r="R72" s="20"/>
    </row>
    <row r="73" spans="1:19" ht="75.75" customHeight="1" x14ac:dyDescent="0.25">
      <c r="A73" s="6"/>
      <c r="B73" s="82"/>
      <c r="C73" s="82"/>
      <c r="D73" s="82"/>
      <c r="E73" s="10"/>
      <c r="F73" s="83"/>
      <c r="G73" s="83"/>
      <c r="H73" s="83"/>
      <c r="I73" s="83"/>
      <c r="J73" s="7"/>
      <c r="K73" s="8"/>
      <c r="L73" s="9"/>
      <c r="M73" s="21" t="s">
        <v>360</v>
      </c>
      <c r="N73" s="11" t="s">
        <v>361</v>
      </c>
      <c r="O73" s="22">
        <v>1836</v>
      </c>
      <c r="P73" s="22">
        <v>1180.4000000000001</v>
      </c>
      <c r="Q73" s="59">
        <f t="shared" ref="Q73" si="3">P73/O73</f>
        <v>0.64291938997821352</v>
      </c>
      <c r="R73" s="20"/>
    </row>
    <row r="74" spans="1:19" ht="45.75" customHeight="1" x14ac:dyDescent="0.25">
      <c r="A74" s="6"/>
      <c r="B74" s="76"/>
      <c r="C74" s="76"/>
      <c r="D74" s="76"/>
      <c r="E74" s="10"/>
      <c r="F74" s="77"/>
      <c r="G74" s="77"/>
      <c r="H74" s="77"/>
      <c r="I74" s="77"/>
      <c r="J74" s="7"/>
      <c r="K74" s="8"/>
      <c r="L74" s="9"/>
      <c r="M74" s="21" t="s">
        <v>358</v>
      </c>
      <c r="N74" s="11" t="s">
        <v>359</v>
      </c>
      <c r="O74" s="22">
        <v>2484</v>
      </c>
      <c r="P74" s="22">
        <v>1840.3</v>
      </c>
      <c r="Q74" s="59">
        <f t="shared" si="0"/>
        <v>0.74086151368760067</v>
      </c>
      <c r="R74" s="20"/>
    </row>
    <row r="75" spans="1:19" s="28" customFormat="1" ht="45.75" customHeight="1" x14ac:dyDescent="0.25">
      <c r="A75" s="23"/>
      <c r="B75" s="108" t="s">
        <v>7</v>
      </c>
      <c r="C75" s="108"/>
      <c r="D75" s="108"/>
      <c r="E75" s="32">
        <v>702</v>
      </c>
      <c r="F75" s="109"/>
      <c r="G75" s="109"/>
      <c r="H75" s="109"/>
      <c r="I75" s="109"/>
      <c r="J75" s="29" t="s">
        <v>125</v>
      </c>
      <c r="K75" s="30">
        <v>850</v>
      </c>
      <c r="L75" s="31"/>
      <c r="M75" s="24" t="s">
        <v>362</v>
      </c>
      <c r="N75" s="25" t="s">
        <v>13</v>
      </c>
      <c r="O75" s="26">
        <f>O76+O80+O82</f>
        <v>41352.300000000003</v>
      </c>
      <c r="P75" s="26">
        <f>P76+P80+P82</f>
        <v>19377.599999999999</v>
      </c>
      <c r="Q75" s="57">
        <f t="shared" si="0"/>
        <v>0.46859787726438423</v>
      </c>
      <c r="R75" s="27"/>
      <c r="S75" s="34"/>
    </row>
    <row r="76" spans="1:19" s="46" customFormat="1" ht="32.25" customHeight="1" x14ac:dyDescent="0.25">
      <c r="A76" s="36"/>
      <c r="B76" s="107" t="s">
        <v>126</v>
      </c>
      <c r="C76" s="107"/>
      <c r="D76" s="107"/>
      <c r="E76" s="37">
        <v>702</v>
      </c>
      <c r="F76" s="105"/>
      <c r="G76" s="105"/>
      <c r="H76" s="105"/>
      <c r="I76" s="105"/>
      <c r="J76" s="38" t="s">
        <v>125</v>
      </c>
      <c r="K76" s="39">
        <v>850</v>
      </c>
      <c r="L76" s="40"/>
      <c r="M76" s="41" t="s">
        <v>129</v>
      </c>
      <c r="N76" s="42" t="s">
        <v>128</v>
      </c>
      <c r="O76" s="43">
        <f>O77+O78+O79</f>
        <v>12406.2</v>
      </c>
      <c r="P76" s="43">
        <f>P77+P78+P79</f>
        <v>8434.6</v>
      </c>
      <c r="Q76" s="58">
        <f t="shared" si="0"/>
        <v>0.67986974254808075</v>
      </c>
      <c r="R76" s="44"/>
      <c r="S76" s="45"/>
    </row>
    <row r="77" spans="1:19" ht="30.75" customHeight="1" x14ac:dyDescent="0.25">
      <c r="A77" s="6"/>
      <c r="B77" s="110" t="s">
        <v>125</v>
      </c>
      <c r="C77" s="110"/>
      <c r="D77" s="110"/>
      <c r="E77" s="10">
        <v>702</v>
      </c>
      <c r="F77" s="106"/>
      <c r="G77" s="106"/>
      <c r="H77" s="106"/>
      <c r="I77" s="106"/>
      <c r="J77" s="7" t="s">
        <v>125</v>
      </c>
      <c r="K77" s="8">
        <v>850</v>
      </c>
      <c r="L77" s="9"/>
      <c r="M77" s="21" t="s">
        <v>127</v>
      </c>
      <c r="N77" s="11" t="s">
        <v>124</v>
      </c>
      <c r="O77" s="22">
        <v>12059.6</v>
      </c>
      <c r="P77" s="22">
        <v>8234.6</v>
      </c>
      <c r="Q77" s="59">
        <f t="shared" si="0"/>
        <v>0.68282530100500849</v>
      </c>
      <c r="R77" s="20"/>
    </row>
    <row r="78" spans="1:19" ht="30.75" customHeight="1" x14ac:dyDescent="0.25">
      <c r="A78" s="6"/>
      <c r="B78" s="84"/>
      <c r="C78" s="84"/>
      <c r="D78" s="84"/>
      <c r="E78" s="10"/>
      <c r="F78" s="85"/>
      <c r="G78" s="85"/>
      <c r="H78" s="85"/>
      <c r="I78" s="85"/>
      <c r="J78" s="7"/>
      <c r="K78" s="8"/>
      <c r="L78" s="9"/>
      <c r="M78" s="21" t="s">
        <v>323</v>
      </c>
      <c r="N78" s="11" t="s">
        <v>479</v>
      </c>
      <c r="O78" s="22">
        <v>200</v>
      </c>
      <c r="P78" s="22">
        <v>200</v>
      </c>
      <c r="Q78" s="59">
        <f t="shared" si="0"/>
        <v>1</v>
      </c>
      <c r="R78" s="20"/>
    </row>
    <row r="79" spans="1:19" ht="63.75" customHeight="1" x14ac:dyDescent="0.25">
      <c r="A79" s="6"/>
      <c r="B79" s="96"/>
      <c r="C79" s="96"/>
      <c r="D79" s="96"/>
      <c r="E79" s="10"/>
      <c r="F79" s="97"/>
      <c r="G79" s="97"/>
      <c r="H79" s="97"/>
      <c r="I79" s="97"/>
      <c r="J79" s="7"/>
      <c r="K79" s="8"/>
      <c r="L79" s="9"/>
      <c r="M79" s="21" t="s">
        <v>333</v>
      </c>
      <c r="N79" s="11" t="s">
        <v>544</v>
      </c>
      <c r="O79" s="22">
        <v>146.6</v>
      </c>
      <c r="P79" s="22">
        <v>0</v>
      </c>
      <c r="Q79" s="59">
        <f t="shared" si="0"/>
        <v>0</v>
      </c>
      <c r="R79" s="20"/>
    </row>
    <row r="80" spans="1:19" s="46" customFormat="1" ht="30" customHeight="1" x14ac:dyDescent="0.25">
      <c r="A80" s="36"/>
      <c r="B80" s="107" t="s">
        <v>6</v>
      </c>
      <c r="C80" s="107"/>
      <c r="D80" s="107"/>
      <c r="E80" s="37">
        <v>1101</v>
      </c>
      <c r="F80" s="105"/>
      <c r="G80" s="105"/>
      <c r="H80" s="105"/>
      <c r="I80" s="105"/>
      <c r="J80" s="38" t="s">
        <v>5</v>
      </c>
      <c r="K80" s="39">
        <v>240</v>
      </c>
      <c r="L80" s="40"/>
      <c r="M80" s="41" t="s">
        <v>12</v>
      </c>
      <c r="N80" s="42" t="s">
        <v>11</v>
      </c>
      <c r="O80" s="43">
        <f>O81</f>
        <v>136.5</v>
      </c>
      <c r="P80" s="43">
        <f>P81</f>
        <v>116.4</v>
      </c>
      <c r="Q80" s="58">
        <f t="shared" si="0"/>
        <v>0.85274725274725283</v>
      </c>
      <c r="R80" s="44"/>
      <c r="S80" s="45"/>
    </row>
    <row r="81" spans="1:19" ht="31.5" customHeight="1" x14ac:dyDescent="0.25">
      <c r="A81" s="6"/>
      <c r="B81" s="110" t="s">
        <v>9</v>
      </c>
      <c r="C81" s="110"/>
      <c r="D81" s="110"/>
      <c r="E81" s="10">
        <v>1101</v>
      </c>
      <c r="F81" s="106"/>
      <c r="G81" s="106"/>
      <c r="H81" s="106"/>
      <c r="I81" s="106"/>
      <c r="J81" s="7" t="s">
        <v>9</v>
      </c>
      <c r="K81" s="8">
        <v>240</v>
      </c>
      <c r="L81" s="9"/>
      <c r="M81" s="21" t="s">
        <v>10</v>
      </c>
      <c r="N81" s="11" t="s">
        <v>8</v>
      </c>
      <c r="O81" s="22">
        <v>136.5</v>
      </c>
      <c r="P81" s="22">
        <v>116.4</v>
      </c>
      <c r="Q81" s="59">
        <f t="shared" si="0"/>
        <v>0.85274725274725283</v>
      </c>
      <c r="R81" s="20"/>
    </row>
    <row r="82" spans="1:19" ht="45.75" customHeight="1" x14ac:dyDescent="0.25">
      <c r="A82" s="6"/>
      <c r="B82" s="76"/>
      <c r="C82" s="76"/>
      <c r="D82" s="76"/>
      <c r="E82" s="10"/>
      <c r="F82" s="77"/>
      <c r="G82" s="77"/>
      <c r="H82" s="77"/>
      <c r="I82" s="77"/>
      <c r="J82" s="7"/>
      <c r="K82" s="8"/>
      <c r="L82" s="9"/>
      <c r="M82" s="41" t="s">
        <v>363</v>
      </c>
      <c r="N82" s="42" t="s">
        <v>364</v>
      </c>
      <c r="O82" s="43">
        <f>O83+O84</f>
        <v>28809.599999999999</v>
      </c>
      <c r="P82" s="43">
        <f>P83+P84</f>
        <v>10826.6</v>
      </c>
      <c r="Q82" s="58">
        <f t="shared" si="0"/>
        <v>0.37579834499611242</v>
      </c>
      <c r="R82" s="20"/>
    </row>
    <row r="83" spans="1:19" ht="76.5" customHeight="1" x14ac:dyDescent="0.25">
      <c r="A83" s="6"/>
      <c r="B83" s="84"/>
      <c r="C83" s="84"/>
      <c r="D83" s="84"/>
      <c r="E83" s="10"/>
      <c r="F83" s="85"/>
      <c r="G83" s="85"/>
      <c r="H83" s="85"/>
      <c r="I83" s="85"/>
      <c r="J83" s="7"/>
      <c r="K83" s="8"/>
      <c r="L83" s="9"/>
      <c r="M83" s="21" t="s">
        <v>481</v>
      </c>
      <c r="N83" s="11" t="s">
        <v>480</v>
      </c>
      <c r="O83" s="22">
        <v>11.3</v>
      </c>
      <c r="P83" s="22">
        <v>0</v>
      </c>
      <c r="Q83" s="59">
        <f t="shared" si="0"/>
        <v>0</v>
      </c>
      <c r="R83" s="20"/>
    </row>
    <row r="84" spans="1:19" ht="45" customHeight="1" x14ac:dyDescent="0.25">
      <c r="A84" s="6"/>
      <c r="B84" s="76"/>
      <c r="C84" s="76"/>
      <c r="D84" s="76"/>
      <c r="E84" s="10"/>
      <c r="F84" s="77"/>
      <c r="G84" s="77"/>
      <c r="H84" s="77"/>
      <c r="I84" s="77"/>
      <c r="J84" s="7"/>
      <c r="K84" s="8"/>
      <c r="L84" s="9"/>
      <c r="M84" s="21" t="s">
        <v>328</v>
      </c>
      <c r="N84" s="11" t="s">
        <v>365</v>
      </c>
      <c r="O84" s="22">
        <v>28798.3</v>
      </c>
      <c r="P84" s="22">
        <v>10826.6</v>
      </c>
      <c r="Q84" s="59">
        <f t="shared" si="0"/>
        <v>0.37594580235638914</v>
      </c>
      <c r="R84" s="20"/>
    </row>
    <row r="85" spans="1:19" s="28" customFormat="1" ht="59.25" customHeight="1" x14ac:dyDescent="0.25">
      <c r="A85" s="23"/>
      <c r="B85" s="108" t="s">
        <v>159</v>
      </c>
      <c r="C85" s="108"/>
      <c r="D85" s="108"/>
      <c r="E85" s="32">
        <v>503</v>
      </c>
      <c r="F85" s="109"/>
      <c r="G85" s="109"/>
      <c r="H85" s="109"/>
      <c r="I85" s="109"/>
      <c r="J85" s="29" t="s">
        <v>157</v>
      </c>
      <c r="K85" s="30">
        <v>810</v>
      </c>
      <c r="L85" s="31"/>
      <c r="M85" s="24" t="s">
        <v>366</v>
      </c>
      <c r="N85" s="25" t="s">
        <v>165</v>
      </c>
      <c r="O85" s="26">
        <f>O86+O89+O91</f>
        <v>29398.799999999999</v>
      </c>
      <c r="P85" s="26">
        <f>P86+P89+P91</f>
        <v>4041.5000000000005</v>
      </c>
      <c r="Q85" s="57">
        <f t="shared" si="0"/>
        <v>0.13747159748016927</v>
      </c>
      <c r="R85" s="27"/>
      <c r="S85" s="34"/>
    </row>
    <row r="86" spans="1:19" s="28" customFormat="1" ht="50.25" customHeight="1" x14ac:dyDescent="0.25">
      <c r="A86" s="23"/>
      <c r="B86" s="99"/>
      <c r="C86" s="99"/>
      <c r="D86" s="99"/>
      <c r="E86" s="32"/>
      <c r="F86" s="100"/>
      <c r="G86" s="100"/>
      <c r="H86" s="100"/>
      <c r="I86" s="100"/>
      <c r="J86" s="29"/>
      <c r="K86" s="30"/>
      <c r="L86" s="31"/>
      <c r="M86" s="41" t="s">
        <v>545</v>
      </c>
      <c r="N86" s="42" t="s">
        <v>548</v>
      </c>
      <c r="O86" s="43">
        <f>O87+O88</f>
        <v>12430</v>
      </c>
      <c r="P86" s="43">
        <f t="shared" ref="P86:Q86" si="4">P87+P88</f>
        <v>98.9</v>
      </c>
      <c r="Q86" s="43">
        <f t="shared" si="4"/>
        <v>0.23</v>
      </c>
      <c r="R86" s="27"/>
      <c r="S86" s="34"/>
    </row>
    <row r="87" spans="1:19" s="28" customFormat="1" ht="77.25" customHeight="1" x14ac:dyDescent="0.25">
      <c r="A87" s="23"/>
      <c r="B87" s="99"/>
      <c r="C87" s="99"/>
      <c r="D87" s="99"/>
      <c r="E87" s="32"/>
      <c r="F87" s="100"/>
      <c r="G87" s="100"/>
      <c r="H87" s="100"/>
      <c r="I87" s="100"/>
      <c r="J87" s="29"/>
      <c r="K87" s="30"/>
      <c r="L87" s="31"/>
      <c r="M87" s="21" t="s">
        <v>546</v>
      </c>
      <c r="N87" s="11" t="s">
        <v>549</v>
      </c>
      <c r="O87" s="22">
        <v>12000</v>
      </c>
      <c r="P87" s="22">
        <v>0</v>
      </c>
      <c r="Q87" s="59">
        <f t="shared" si="0"/>
        <v>0</v>
      </c>
      <c r="R87" s="27"/>
      <c r="S87" s="34"/>
    </row>
    <row r="88" spans="1:19" s="28" customFormat="1" ht="60.75" customHeight="1" x14ac:dyDescent="0.25">
      <c r="A88" s="23"/>
      <c r="B88" s="99"/>
      <c r="C88" s="99"/>
      <c r="D88" s="99"/>
      <c r="E88" s="32"/>
      <c r="F88" s="100"/>
      <c r="G88" s="100"/>
      <c r="H88" s="100"/>
      <c r="I88" s="100"/>
      <c r="J88" s="29"/>
      <c r="K88" s="30"/>
      <c r="L88" s="31"/>
      <c r="M88" s="21" t="s">
        <v>547</v>
      </c>
      <c r="N88" s="11" t="s">
        <v>550</v>
      </c>
      <c r="O88" s="22">
        <v>430</v>
      </c>
      <c r="P88" s="22">
        <v>98.9</v>
      </c>
      <c r="Q88" s="59">
        <f t="shared" si="0"/>
        <v>0.23</v>
      </c>
      <c r="R88" s="27"/>
      <c r="S88" s="34"/>
    </row>
    <row r="89" spans="1:19" s="46" customFormat="1" ht="44.25" customHeight="1" x14ac:dyDescent="0.25">
      <c r="A89" s="36"/>
      <c r="B89" s="89"/>
      <c r="C89" s="89"/>
      <c r="D89" s="89"/>
      <c r="E89" s="37"/>
      <c r="F89" s="87"/>
      <c r="G89" s="87"/>
      <c r="H89" s="87"/>
      <c r="I89" s="87"/>
      <c r="J89" s="38"/>
      <c r="K89" s="39"/>
      <c r="L89" s="40"/>
      <c r="M89" s="41" t="s">
        <v>482</v>
      </c>
      <c r="N89" s="42" t="s">
        <v>483</v>
      </c>
      <c r="O89" s="43">
        <f>O90</f>
        <v>3157.9</v>
      </c>
      <c r="P89" s="43">
        <f>P90</f>
        <v>0</v>
      </c>
      <c r="Q89" s="58">
        <f t="shared" ref="Q89" si="5">P89/O89</f>
        <v>0</v>
      </c>
      <c r="R89" s="44"/>
      <c r="S89" s="45"/>
    </row>
    <row r="90" spans="1:19" s="28" customFormat="1" ht="22.5" customHeight="1" x14ac:dyDescent="0.25">
      <c r="A90" s="23"/>
      <c r="B90" s="90"/>
      <c r="C90" s="90"/>
      <c r="D90" s="90"/>
      <c r="E90" s="32"/>
      <c r="F90" s="91"/>
      <c r="G90" s="91"/>
      <c r="H90" s="91"/>
      <c r="I90" s="91"/>
      <c r="J90" s="29"/>
      <c r="K90" s="30"/>
      <c r="L90" s="31"/>
      <c r="M90" s="21" t="s">
        <v>484</v>
      </c>
      <c r="N90" s="11" t="s">
        <v>485</v>
      </c>
      <c r="O90" s="22">
        <v>3157.9</v>
      </c>
      <c r="P90" s="22">
        <v>0</v>
      </c>
      <c r="Q90" s="59">
        <f t="shared" si="0"/>
        <v>0</v>
      </c>
      <c r="R90" s="27"/>
      <c r="S90" s="34"/>
    </row>
    <row r="91" spans="1:19" s="46" customFormat="1" ht="48" customHeight="1" x14ac:dyDescent="0.25">
      <c r="A91" s="36"/>
      <c r="B91" s="107" t="s">
        <v>158</v>
      </c>
      <c r="C91" s="107"/>
      <c r="D91" s="107"/>
      <c r="E91" s="37">
        <v>503</v>
      </c>
      <c r="F91" s="105"/>
      <c r="G91" s="105"/>
      <c r="H91" s="105"/>
      <c r="I91" s="105"/>
      <c r="J91" s="38" t="s">
        <v>157</v>
      </c>
      <c r="K91" s="39">
        <v>810</v>
      </c>
      <c r="L91" s="40"/>
      <c r="M91" s="41" t="s">
        <v>367</v>
      </c>
      <c r="N91" s="42" t="s">
        <v>368</v>
      </c>
      <c r="O91" s="43">
        <f>SUM(O92:O101)</f>
        <v>13810.9</v>
      </c>
      <c r="P91" s="43">
        <f>SUM(P92:P101)</f>
        <v>3942.6000000000004</v>
      </c>
      <c r="Q91" s="58">
        <f t="shared" si="0"/>
        <v>0.28547017211043457</v>
      </c>
      <c r="R91" s="44"/>
      <c r="S91" s="45"/>
    </row>
    <row r="92" spans="1:19" ht="30.75" customHeight="1" x14ac:dyDescent="0.25">
      <c r="A92" s="6"/>
      <c r="B92" s="110" t="s">
        <v>164</v>
      </c>
      <c r="C92" s="110"/>
      <c r="D92" s="110"/>
      <c r="E92" s="10">
        <v>503</v>
      </c>
      <c r="F92" s="106"/>
      <c r="G92" s="106"/>
      <c r="H92" s="106"/>
      <c r="I92" s="106"/>
      <c r="J92" s="7" t="s">
        <v>164</v>
      </c>
      <c r="K92" s="8">
        <v>810</v>
      </c>
      <c r="L92" s="9"/>
      <c r="M92" s="21" t="s">
        <v>369</v>
      </c>
      <c r="N92" s="11" t="s">
        <v>370</v>
      </c>
      <c r="O92" s="22">
        <v>99</v>
      </c>
      <c r="P92" s="22">
        <v>99</v>
      </c>
      <c r="Q92" s="59">
        <f t="shared" si="0"/>
        <v>1</v>
      </c>
      <c r="R92" s="20"/>
    </row>
    <row r="93" spans="1:19" ht="32.25" customHeight="1" x14ac:dyDescent="0.25">
      <c r="A93" s="6"/>
      <c r="B93" s="110" t="s">
        <v>163</v>
      </c>
      <c r="C93" s="110"/>
      <c r="D93" s="110"/>
      <c r="E93" s="10">
        <v>503</v>
      </c>
      <c r="F93" s="106"/>
      <c r="G93" s="106"/>
      <c r="H93" s="106"/>
      <c r="I93" s="106"/>
      <c r="J93" s="7" t="s">
        <v>163</v>
      </c>
      <c r="K93" s="8">
        <v>810</v>
      </c>
      <c r="L93" s="9"/>
      <c r="M93" s="21" t="s">
        <v>371</v>
      </c>
      <c r="N93" s="11" t="s">
        <v>372</v>
      </c>
      <c r="O93" s="22">
        <v>2699.2</v>
      </c>
      <c r="P93" s="22">
        <v>1370.5</v>
      </c>
      <c r="Q93" s="59">
        <f t="shared" si="0"/>
        <v>0.50774303497332551</v>
      </c>
      <c r="R93" s="20"/>
    </row>
    <row r="94" spans="1:19" ht="60.75" customHeight="1" x14ac:dyDescent="0.25">
      <c r="A94" s="6"/>
      <c r="B94" s="110" t="s">
        <v>162</v>
      </c>
      <c r="C94" s="110"/>
      <c r="D94" s="110"/>
      <c r="E94" s="10">
        <v>503</v>
      </c>
      <c r="F94" s="106"/>
      <c r="G94" s="106"/>
      <c r="H94" s="106"/>
      <c r="I94" s="106"/>
      <c r="J94" s="7" t="s">
        <v>162</v>
      </c>
      <c r="K94" s="8">
        <v>810</v>
      </c>
      <c r="L94" s="9"/>
      <c r="M94" s="21" t="s">
        <v>373</v>
      </c>
      <c r="N94" s="11" t="s">
        <v>374</v>
      </c>
      <c r="O94" s="22">
        <v>5509.8</v>
      </c>
      <c r="P94" s="22">
        <v>198.8</v>
      </c>
      <c r="Q94" s="59">
        <f t="shared" si="0"/>
        <v>3.6081164470579692E-2</v>
      </c>
      <c r="R94" s="20"/>
    </row>
    <row r="95" spans="1:19" ht="33" customHeight="1" x14ac:dyDescent="0.25">
      <c r="A95" s="6"/>
      <c r="B95" s="110" t="s">
        <v>161</v>
      </c>
      <c r="C95" s="110"/>
      <c r="D95" s="110"/>
      <c r="E95" s="10">
        <v>503</v>
      </c>
      <c r="F95" s="106"/>
      <c r="G95" s="106"/>
      <c r="H95" s="106"/>
      <c r="I95" s="106"/>
      <c r="J95" s="7" t="s">
        <v>161</v>
      </c>
      <c r="K95" s="8">
        <v>810</v>
      </c>
      <c r="L95" s="9"/>
      <c r="M95" s="21" t="s">
        <v>375</v>
      </c>
      <c r="N95" s="11" t="s">
        <v>376</v>
      </c>
      <c r="O95" s="22">
        <v>1421.9</v>
      </c>
      <c r="P95" s="22">
        <v>724.9</v>
      </c>
      <c r="Q95" s="59">
        <f t="shared" si="0"/>
        <v>0.50981081651311622</v>
      </c>
      <c r="R95" s="20"/>
    </row>
    <row r="96" spans="1:19" ht="45" customHeight="1" x14ac:dyDescent="0.25">
      <c r="A96" s="6"/>
      <c r="B96" s="110" t="s">
        <v>160</v>
      </c>
      <c r="C96" s="110"/>
      <c r="D96" s="110"/>
      <c r="E96" s="10">
        <v>503</v>
      </c>
      <c r="F96" s="106"/>
      <c r="G96" s="106"/>
      <c r="H96" s="106"/>
      <c r="I96" s="106"/>
      <c r="J96" s="7" t="s">
        <v>160</v>
      </c>
      <c r="K96" s="8">
        <v>810</v>
      </c>
      <c r="L96" s="9"/>
      <c r="M96" s="21" t="s">
        <v>377</v>
      </c>
      <c r="N96" s="11" t="s">
        <v>378</v>
      </c>
      <c r="O96" s="22">
        <v>114.2</v>
      </c>
      <c r="P96" s="22">
        <v>108.4</v>
      </c>
      <c r="Q96" s="59">
        <f t="shared" si="0"/>
        <v>0.94921190893169882</v>
      </c>
      <c r="R96" s="20"/>
    </row>
    <row r="97" spans="1:19" ht="18" customHeight="1" x14ac:dyDescent="0.25">
      <c r="A97" s="6"/>
      <c r="B97" s="110" t="s">
        <v>157</v>
      </c>
      <c r="C97" s="110"/>
      <c r="D97" s="110"/>
      <c r="E97" s="10">
        <v>503</v>
      </c>
      <c r="F97" s="106"/>
      <c r="G97" s="106"/>
      <c r="H97" s="106"/>
      <c r="I97" s="106"/>
      <c r="J97" s="7" t="s">
        <v>157</v>
      </c>
      <c r="K97" s="8">
        <v>810</v>
      </c>
      <c r="L97" s="9"/>
      <c r="M97" s="21" t="s">
        <v>379</v>
      </c>
      <c r="N97" s="11" t="s">
        <v>380</v>
      </c>
      <c r="O97" s="22">
        <v>370.4</v>
      </c>
      <c r="P97" s="22">
        <v>188.3</v>
      </c>
      <c r="Q97" s="59">
        <f t="shared" si="0"/>
        <v>0.50836933045356381</v>
      </c>
      <c r="R97" s="20"/>
    </row>
    <row r="98" spans="1:19" ht="46.5" customHeight="1" x14ac:dyDescent="0.25">
      <c r="A98" s="6"/>
      <c r="B98" s="92"/>
      <c r="C98" s="92"/>
      <c r="D98" s="92"/>
      <c r="E98" s="10"/>
      <c r="F98" s="88"/>
      <c r="G98" s="88"/>
      <c r="H98" s="88"/>
      <c r="I98" s="88"/>
      <c r="J98" s="7"/>
      <c r="K98" s="8"/>
      <c r="L98" s="9"/>
      <c r="M98" s="21" t="s">
        <v>486</v>
      </c>
      <c r="N98" s="11" t="s">
        <v>487</v>
      </c>
      <c r="O98" s="22">
        <v>97</v>
      </c>
      <c r="P98" s="22">
        <v>67.900000000000006</v>
      </c>
      <c r="Q98" s="59">
        <f t="shared" si="0"/>
        <v>0.70000000000000007</v>
      </c>
      <c r="R98" s="20"/>
    </row>
    <row r="99" spans="1:19" ht="45" customHeight="1" x14ac:dyDescent="0.25">
      <c r="A99" s="6"/>
      <c r="B99" s="92"/>
      <c r="C99" s="92"/>
      <c r="D99" s="92"/>
      <c r="E99" s="10"/>
      <c r="F99" s="88"/>
      <c r="G99" s="88"/>
      <c r="H99" s="88"/>
      <c r="I99" s="88"/>
      <c r="J99" s="7"/>
      <c r="K99" s="8"/>
      <c r="L99" s="9"/>
      <c r="M99" s="21" t="s">
        <v>488</v>
      </c>
      <c r="N99" s="11" t="s">
        <v>489</v>
      </c>
      <c r="O99" s="22">
        <v>1416</v>
      </c>
      <c r="P99" s="22">
        <v>599.9</v>
      </c>
      <c r="Q99" s="59">
        <f t="shared" si="0"/>
        <v>0.42365819209039546</v>
      </c>
      <c r="R99" s="20"/>
    </row>
    <row r="100" spans="1:19" ht="35.25" customHeight="1" x14ac:dyDescent="0.25">
      <c r="A100" s="6"/>
      <c r="B100" s="101"/>
      <c r="C100" s="101"/>
      <c r="D100" s="101"/>
      <c r="E100" s="10"/>
      <c r="F100" s="98"/>
      <c r="G100" s="98"/>
      <c r="H100" s="98"/>
      <c r="I100" s="98"/>
      <c r="J100" s="7"/>
      <c r="K100" s="8"/>
      <c r="L100" s="9"/>
      <c r="M100" s="21" t="s">
        <v>552</v>
      </c>
      <c r="N100" s="11" t="s">
        <v>551</v>
      </c>
      <c r="O100" s="22">
        <v>1709.1</v>
      </c>
      <c r="P100" s="22">
        <v>419.9</v>
      </c>
      <c r="Q100" s="59">
        <f t="shared" si="0"/>
        <v>0.2456848633783863</v>
      </c>
      <c r="R100" s="20"/>
    </row>
    <row r="101" spans="1:19" ht="46.5" customHeight="1" x14ac:dyDescent="0.25">
      <c r="A101" s="6"/>
      <c r="B101" s="76"/>
      <c r="C101" s="76"/>
      <c r="D101" s="76"/>
      <c r="E101" s="10"/>
      <c r="F101" s="77"/>
      <c r="G101" s="77"/>
      <c r="H101" s="77"/>
      <c r="I101" s="77"/>
      <c r="J101" s="7"/>
      <c r="K101" s="8"/>
      <c r="L101" s="9"/>
      <c r="M101" s="21" t="s">
        <v>469</v>
      </c>
      <c r="N101" s="11" t="s">
        <v>470</v>
      </c>
      <c r="O101" s="22">
        <v>374.3</v>
      </c>
      <c r="P101" s="22">
        <v>165</v>
      </c>
      <c r="Q101" s="59">
        <f t="shared" si="0"/>
        <v>0.44082286935613141</v>
      </c>
      <c r="R101" s="20"/>
    </row>
    <row r="102" spans="1:19" s="28" customFormat="1" ht="57.75" customHeight="1" x14ac:dyDescent="0.25">
      <c r="A102" s="23"/>
      <c r="B102" s="74"/>
      <c r="C102" s="74"/>
      <c r="D102" s="74"/>
      <c r="E102" s="32"/>
      <c r="F102" s="75"/>
      <c r="G102" s="75"/>
      <c r="H102" s="75"/>
      <c r="I102" s="75"/>
      <c r="J102" s="29"/>
      <c r="K102" s="30"/>
      <c r="L102" s="31"/>
      <c r="M102" s="24" t="s">
        <v>381</v>
      </c>
      <c r="N102" s="25" t="s">
        <v>254</v>
      </c>
      <c r="O102" s="26">
        <f>O103+O106+O109</f>
        <v>5830.9</v>
      </c>
      <c r="P102" s="26">
        <f>P103+P106+P109</f>
        <v>4224</v>
      </c>
      <c r="Q102" s="57">
        <f t="shared" si="0"/>
        <v>0.72441647087070615</v>
      </c>
      <c r="R102" s="27"/>
      <c r="S102" s="34"/>
    </row>
    <row r="103" spans="1:19" s="46" customFormat="1" ht="30" customHeight="1" x14ac:dyDescent="0.25">
      <c r="A103" s="36"/>
      <c r="B103" s="72"/>
      <c r="C103" s="72"/>
      <c r="D103" s="72"/>
      <c r="E103" s="37"/>
      <c r="F103" s="70"/>
      <c r="G103" s="70"/>
      <c r="H103" s="70"/>
      <c r="I103" s="70"/>
      <c r="J103" s="38"/>
      <c r="K103" s="39"/>
      <c r="L103" s="40"/>
      <c r="M103" s="41" t="s">
        <v>382</v>
      </c>
      <c r="N103" s="42" t="s">
        <v>383</v>
      </c>
      <c r="O103" s="43">
        <f>O104+O105</f>
        <v>536.6</v>
      </c>
      <c r="P103" s="43">
        <f>P104+P105</f>
        <v>365.1</v>
      </c>
      <c r="Q103" s="58">
        <f t="shared" si="0"/>
        <v>0.68039508013417815</v>
      </c>
      <c r="R103" s="44"/>
      <c r="S103" s="45"/>
    </row>
    <row r="104" spans="1:19" ht="47.25" customHeight="1" x14ac:dyDescent="0.25">
      <c r="A104" s="6"/>
      <c r="B104" s="73"/>
      <c r="C104" s="73"/>
      <c r="D104" s="73"/>
      <c r="E104" s="10"/>
      <c r="F104" s="71"/>
      <c r="G104" s="71"/>
      <c r="H104" s="71"/>
      <c r="I104" s="71"/>
      <c r="J104" s="7"/>
      <c r="K104" s="8"/>
      <c r="L104" s="9"/>
      <c r="M104" s="21" t="s">
        <v>384</v>
      </c>
      <c r="N104" s="11" t="s">
        <v>385</v>
      </c>
      <c r="O104" s="22">
        <v>10</v>
      </c>
      <c r="P104" s="22">
        <v>0</v>
      </c>
      <c r="Q104" s="59">
        <f t="shared" si="0"/>
        <v>0</v>
      </c>
      <c r="R104" s="20"/>
    </row>
    <row r="105" spans="1:19" ht="60" customHeight="1" x14ac:dyDescent="0.25">
      <c r="A105" s="6"/>
      <c r="B105" s="76"/>
      <c r="C105" s="76"/>
      <c r="D105" s="76"/>
      <c r="E105" s="10"/>
      <c r="F105" s="77"/>
      <c r="G105" s="77"/>
      <c r="H105" s="77"/>
      <c r="I105" s="77"/>
      <c r="J105" s="7"/>
      <c r="K105" s="8"/>
      <c r="L105" s="9"/>
      <c r="M105" s="21" t="s">
        <v>386</v>
      </c>
      <c r="N105" s="11" t="s">
        <v>387</v>
      </c>
      <c r="O105" s="22">
        <v>526.6</v>
      </c>
      <c r="P105" s="22">
        <v>365.1</v>
      </c>
      <c r="Q105" s="59">
        <f t="shared" si="0"/>
        <v>0.69331560957083171</v>
      </c>
      <c r="R105" s="20"/>
    </row>
    <row r="106" spans="1:19" ht="60" customHeight="1" x14ac:dyDescent="0.25">
      <c r="A106" s="6"/>
      <c r="B106" s="76"/>
      <c r="C106" s="76"/>
      <c r="D106" s="76"/>
      <c r="E106" s="10"/>
      <c r="F106" s="77"/>
      <c r="G106" s="77"/>
      <c r="H106" s="77"/>
      <c r="I106" s="77"/>
      <c r="J106" s="7"/>
      <c r="K106" s="8"/>
      <c r="L106" s="9"/>
      <c r="M106" s="41" t="s">
        <v>388</v>
      </c>
      <c r="N106" s="42" t="s">
        <v>389</v>
      </c>
      <c r="O106" s="43">
        <f>O107+O108</f>
        <v>649.6</v>
      </c>
      <c r="P106" s="43">
        <f>P107+P108</f>
        <v>354.5</v>
      </c>
      <c r="Q106" s="58">
        <f t="shared" si="0"/>
        <v>0.54572044334975367</v>
      </c>
      <c r="R106" s="20"/>
    </row>
    <row r="107" spans="1:19" ht="150" customHeight="1" x14ac:dyDescent="0.25">
      <c r="A107" s="6"/>
      <c r="B107" s="76"/>
      <c r="C107" s="76"/>
      <c r="D107" s="76"/>
      <c r="E107" s="10"/>
      <c r="F107" s="77"/>
      <c r="G107" s="77"/>
      <c r="H107" s="77"/>
      <c r="I107" s="77"/>
      <c r="J107" s="7"/>
      <c r="K107" s="8"/>
      <c r="L107" s="9"/>
      <c r="M107" s="21" t="s">
        <v>490</v>
      </c>
      <c r="N107" s="11" t="s">
        <v>491</v>
      </c>
      <c r="O107" s="22">
        <v>563.1</v>
      </c>
      <c r="P107" s="22">
        <v>292.5</v>
      </c>
      <c r="Q107" s="59">
        <f t="shared" si="0"/>
        <v>0.51944592434736281</v>
      </c>
      <c r="R107" s="20"/>
    </row>
    <row r="108" spans="1:19" ht="136.5" customHeight="1" x14ac:dyDescent="0.25">
      <c r="A108" s="6"/>
      <c r="B108" s="92"/>
      <c r="C108" s="92"/>
      <c r="D108" s="92"/>
      <c r="E108" s="10"/>
      <c r="F108" s="88"/>
      <c r="G108" s="88"/>
      <c r="H108" s="88"/>
      <c r="I108" s="88"/>
      <c r="J108" s="7"/>
      <c r="K108" s="8"/>
      <c r="L108" s="9"/>
      <c r="M108" s="21" t="s">
        <v>493</v>
      </c>
      <c r="N108" s="11" t="s">
        <v>492</v>
      </c>
      <c r="O108" s="22">
        <v>86.5</v>
      </c>
      <c r="P108" s="22">
        <v>62</v>
      </c>
      <c r="Q108" s="59">
        <f t="shared" si="0"/>
        <v>0.7167630057803468</v>
      </c>
      <c r="R108" s="20"/>
    </row>
    <row r="109" spans="1:19" ht="31.5" customHeight="1" x14ac:dyDescent="0.25">
      <c r="A109" s="6"/>
      <c r="B109" s="76"/>
      <c r="C109" s="76"/>
      <c r="D109" s="76"/>
      <c r="E109" s="10"/>
      <c r="F109" s="77"/>
      <c r="G109" s="77"/>
      <c r="H109" s="77"/>
      <c r="I109" s="77"/>
      <c r="J109" s="7"/>
      <c r="K109" s="8"/>
      <c r="L109" s="9"/>
      <c r="M109" s="41" t="s">
        <v>390</v>
      </c>
      <c r="N109" s="42" t="s">
        <v>391</v>
      </c>
      <c r="O109" s="43">
        <f>O110</f>
        <v>4644.7</v>
      </c>
      <c r="P109" s="43">
        <f>P110</f>
        <v>3504.4</v>
      </c>
      <c r="Q109" s="58">
        <f t="shared" si="0"/>
        <v>0.75449436992701369</v>
      </c>
      <c r="R109" s="20"/>
    </row>
    <row r="110" spans="1:19" ht="47.25" customHeight="1" x14ac:dyDescent="0.25">
      <c r="A110" s="6"/>
      <c r="B110" s="76"/>
      <c r="C110" s="76"/>
      <c r="D110" s="76"/>
      <c r="E110" s="10"/>
      <c r="F110" s="77"/>
      <c r="G110" s="77"/>
      <c r="H110" s="77"/>
      <c r="I110" s="77"/>
      <c r="J110" s="7"/>
      <c r="K110" s="8"/>
      <c r="L110" s="9"/>
      <c r="M110" s="21" t="s">
        <v>251</v>
      </c>
      <c r="N110" s="11" t="s">
        <v>392</v>
      </c>
      <c r="O110" s="22">
        <v>4644.7</v>
      </c>
      <c r="P110" s="22">
        <v>3504.4</v>
      </c>
      <c r="Q110" s="59">
        <f t="shared" si="0"/>
        <v>0.75449436992701369</v>
      </c>
      <c r="R110" s="20"/>
    </row>
    <row r="111" spans="1:19" s="28" customFormat="1" ht="56.25" customHeight="1" x14ac:dyDescent="0.25">
      <c r="A111" s="23"/>
      <c r="B111" s="74"/>
      <c r="C111" s="74"/>
      <c r="D111" s="74"/>
      <c r="E111" s="32"/>
      <c r="F111" s="75"/>
      <c r="G111" s="75"/>
      <c r="H111" s="75"/>
      <c r="I111" s="75"/>
      <c r="J111" s="29"/>
      <c r="K111" s="30"/>
      <c r="L111" s="31"/>
      <c r="M111" s="24" t="s">
        <v>393</v>
      </c>
      <c r="N111" s="25" t="s">
        <v>256</v>
      </c>
      <c r="O111" s="26">
        <f>O112+O122+O131+O138+O143</f>
        <v>77404.800000000003</v>
      </c>
      <c r="P111" s="26">
        <f>P112+P122+P131+P138+P143</f>
        <v>65037.399999999994</v>
      </c>
      <c r="Q111" s="57">
        <f t="shared" si="0"/>
        <v>0.84022437884989032</v>
      </c>
      <c r="R111" s="27"/>
      <c r="S111" s="34"/>
    </row>
    <row r="112" spans="1:19" s="46" customFormat="1" ht="31.5" customHeight="1" x14ac:dyDescent="0.25">
      <c r="A112" s="36"/>
      <c r="B112" s="72"/>
      <c r="C112" s="72"/>
      <c r="D112" s="72"/>
      <c r="E112" s="37"/>
      <c r="F112" s="70"/>
      <c r="G112" s="70"/>
      <c r="H112" s="70"/>
      <c r="I112" s="70"/>
      <c r="J112" s="38"/>
      <c r="K112" s="39"/>
      <c r="L112" s="40"/>
      <c r="M112" s="41" t="s">
        <v>255</v>
      </c>
      <c r="N112" s="42" t="s">
        <v>257</v>
      </c>
      <c r="O112" s="43">
        <f>SUM(O113:O121)</f>
        <v>39796.699999999997</v>
      </c>
      <c r="P112" s="43">
        <f>SUM(P113:P121)</f>
        <v>34235.9</v>
      </c>
      <c r="Q112" s="58">
        <f t="shared" si="0"/>
        <v>0.8602698213670984</v>
      </c>
      <c r="R112" s="44"/>
      <c r="S112" s="45"/>
    </row>
    <row r="113" spans="1:19" ht="45.75" customHeight="1" x14ac:dyDescent="0.25">
      <c r="A113" s="6"/>
      <c r="B113" s="73"/>
      <c r="C113" s="73"/>
      <c r="D113" s="73"/>
      <c r="E113" s="10"/>
      <c r="F113" s="71"/>
      <c r="G113" s="71"/>
      <c r="H113" s="71"/>
      <c r="I113" s="71"/>
      <c r="J113" s="7"/>
      <c r="K113" s="8"/>
      <c r="L113" s="9"/>
      <c r="M113" s="21" t="s">
        <v>22</v>
      </c>
      <c r="N113" s="11" t="s">
        <v>260</v>
      </c>
      <c r="O113" s="22">
        <v>181.9</v>
      </c>
      <c r="P113" s="22">
        <v>98.5</v>
      </c>
      <c r="Q113" s="59">
        <f t="shared" si="0"/>
        <v>0.54150632215503025</v>
      </c>
      <c r="R113" s="20"/>
    </row>
    <row r="114" spans="1:19" ht="106.5" customHeight="1" x14ac:dyDescent="0.25">
      <c r="A114" s="6"/>
      <c r="B114" s="73"/>
      <c r="C114" s="73"/>
      <c r="D114" s="73"/>
      <c r="E114" s="10"/>
      <c r="F114" s="71"/>
      <c r="G114" s="71"/>
      <c r="H114" s="71"/>
      <c r="I114" s="71"/>
      <c r="J114" s="7"/>
      <c r="K114" s="8"/>
      <c r="L114" s="9"/>
      <c r="M114" s="21" t="s">
        <v>21</v>
      </c>
      <c r="N114" s="11" t="s">
        <v>261</v>
      </c>
      <c r="O114" s="22">
        <v>67.599999999999994</v>
      </c>
      <c r="P114" s="22">
        <v>56.3</v>
      </c>
      <c r="Q114" s="59">
        <f t="shared" si="0"/>
        <v>0.83284023668639051</v>
      </c>
      <c r="R114" s="20"/>
    </row>
    <row r="115" spans="1:19" ht="120.75" customHeight="1" x14ac:dyDescent="0.25">
      <c r="A115" s="6"/>
      <c r="B115" s="73"/>
      <c r="C115" s="73"/>
      <c r="D115" s="73"/>
      <c r="E115" s="10"/>
      <c r="F115" s="71"/>
      <c r="G115" s="71"/>
      <c r="H115" s="71"/>
      <c r="I115" s="71"/>
      <c r="J115" s="7"/>
      <c r="K115" s="8"/>
      <c r="L115" s="9"/>
      <c r="M115" s="21" t="s">
        <v>39</v>
      </c>
      <c r="N115" s="11" t="s">
        <v>262</v>
      </c>
      <c r="O115" s="22">
        <v>3073.4</v>
      </c>
      <c r="P115" s="22">
        <v>3069.9</v>
      </c>
      <c r="Q115" s="59">
        <f t="shared" si="0"/>
        <v>0.99886119606949952</v>
      </c>
      <c r="R115" s="20"/>
    </row>
    <row r="116" spans="1:19" ht="45.75" customHeight="1" x14ac:dyDescent="0.25">
      <c r="A116" s="6"/>
      <c r="B116" s="76"/>
      <c r="C116" s="76"/>
      <c r="D116" s="76"/>
      <c r="E116" s="10"/>
      <c r="F116" s="77"/>
      <c r="G116" s="77"/>
      <c r="H116" s="77"/>
      <c r="I116" s="77"/>
      <c r="J116" s="7"/>
      <c r="K116" s="8"/>
      <c r="L116" s="9"/>
      <c r="M116" s="21" t="s">
        <v>398</v>
      </c>
      <c r="N116" s="11" t="s">
        <v>399</v>
      </c>
      <c r="O116" s="22">
        <v>105.6</v>
      </c>
      <c r="P116" s="22">
        <v>105.6</v>
      </c>
      <c r="Q116" s="59">
        <f t="shared" si="0"/>
        <v>1</v>
      </c>
      <c r="R116" s="20"/>
    </row>
    <row r="117" spans="1:19" ht="75.75" customHeight="1" x14ac:dyDescent="0.25">
      <c r="A117" s="6"/>
      <c r="B117" s="73"/>
      <c r="C117" s="73"/>
      <c r="D117" s="73"/>
      <c r="E117" s="10"/>
      <c r="F117" s="71"/>
      <c r="G117" s="71"/>
      <c r="H117" s="71"/>
      <c r="I117" s="71"/>
      <c r="J117" s="7"/>
      <c r="K117" s="8"/>
      <c r="L117" s="9"/>
      <c r="M117" s="21" t="s">
        <v>258</v>
      </c>
      <c r="N117" s="11" t="s">
        <v>263</v>
      </c>
      <c r="O117" s="22">
        <v>18700</v>
      </c>
      <c r="P117" s="22">
        <v>17072.7</v>
      </c>
      <c r="Q117" s="59">
        <f t="shared" si="0"/>
        <v>0.91297860962566846</v>
      </c>
      <c r="R117" s="20"/>
    </row>
    <row r="118" spans="1:19" ht="75.75" customHeight="1" x14ac:dyDescent="0.25">
      <c r="A118" s="6"/>
      <c r="B118" s="76"/>
      <c r="C118" s="76"/>
      <c r="D118" s="76"/>
      <c r="E118" s="10"/>
      <c r="F118" s="77"/>
      <c r="G118" s="77"/>
      <c r="H118" s="77"/>
      <c r="I118" s="77"/>
      <c r="J118" s="7"/>
      <c r="K118" s="8"/>
      <c r="L118" s="9"/>
      <c r="M118" s="21" t="s">
        <v>394</v>
      </c>
      <c r="N118" s="11" t="s">
        <v>395</v>
      </c>
      <c r="O118" s="22">
        <v>2564.1</v>
      </c>
      <c r="P118" s="22">
        <v>0</v>
      </c>
      <c r="Q118" s="59">
        <f t="shared" si="0"/>
        <v>0</v>
      </c>
      <c r="R118" s="20"/>
    </row>
    <row r="119" spans="1:19" ht="18.75" customHeight="1" x14ac:dyDescent="0.25">
      <c r="A119" s="6"/>
      <c r="B119" s="73"/>
      <c r="C119" s="73"/>
      <c r="D119" s="73"/>
      <c r="E119" s="10"/>
      <c r="F119" s="71"/>
      <c r="G119" s="71"/>
      <c r="H119" s="71"/>
      <c r="I119" s="71"/>
      <c r="J119" s="7"/>
      <c r="K119" s="8"/>
      <c r="L119" s="9"/>
      <c r="M119" s="21" t="s">
        <v>20</v>
      </c>
      <c r="N119" s="11" t="s">
        <v>264</v>
      </c>
      <c r="O119" s="22">
        <v>9993</v>
      </c>
      <c r="P119" s="22">
        <v>9963.2000000000007</v>
      </c>
      <c r="Q119" s="59">
        <f t="shared" si="0"/>
        <v>0.99701791253877725</v>
      </c>
      <c r="R119" s="20"/>
    </row>
    <row r="120" spans="1:19" ht="60.75" customHeight="1" x14ac:dyDescent="0.25">
      <c r="A120" s="6"/>
      <c r="B120" s="76"/>
      <c r="C120" s="76"/>
      <c r="D120" s="76"/>
      <c r="E120" s="10"/>
      <c r="F120" s="77"/>
      <c r="G120" s="77"/>
      <c r="H120" s="77"/>
      <c r="I120" s="77"/>
      <c r="J120" s="7"/>
      <c r="K120" s="8"/>
      <c r="L120" s="9"/>
      <c r="M120" s="21" t="s">
        <v>396</v>
      </c>
      <c r="N120" s="11" t="s">
        <v>397</v>
      </c>
      <c r="O120" s="22">
        <v>1231</v>
      </c>
      <c r="P120" s="22">
        <v>0</v>
      </c>
      <c r="Q120" s="59">
        <f t="shared" si="0"/>
        <v>0</v>
      </c>
      <c r="R120" s="20"/>
    </row>
    <row r="121" spans="1:19" ht="60" customHeight="1" x14ac:dyDescent="0.25">
      <c r="A121" s="6"/>
      <c r="B121" s="73"/>
      <c r="C121" s="73"/>
      <c r="D121" s="73"/>
      <c r="E121" s="10"/>
      <c r="F121" s="71"/>
      <c r="G121" s="71"/>
      <c r="H121" s="71"/>
      <c r="I121" s="71"/>
      <c r="J121" s="7"/>
      <c r="K121" s="8"/>
      <c r="L121" s="9"/>
      <c r="M121" s="21" t="s">
        <v>259</v>
      </c>
      <c r="N121" s="11" t="s">
        <v>265</v>
      </c>
      <c r="O121" s="22">
        <v>3880.1</v>
      </c>
      <c r="P121" s="22">
        <v>3869.7</v>
      </c>
      <c r="Q121" s="59">
        <f t="shared" si="0"/>
        <v>0.99731965670987854</v>
      </c>
      <c r="R121" s="20"/>
    </row>
    <row r="122" spans="1:19" s="46" customFormat="1" ht="19.5" customHeight="1" x14ac:dyDescent="0.25">
      <c r="A122" s="36"/>
      <c r="B122" s="72"/>
      <c r="C122" s="72"/>
      <c r="D122" s="72"/>
      <c r="E122" s="37"/>
      <c r="F122" s="70"/>
      <c r="G122" s="70"/>
      <c r="H122" s="70"/>
      <c r="I122" s="70"/>
      <c r="J122" s="38"/>
      <c r="K122" s="39"/>
      <c r="L122" s="40"/>
      <c r="M122" s="41" t="s">
        <v>266</v>
      </c>
      <c r="N122" s="42" t="s">
        <v>267</v>
      </c>
      <c r="O122" s="43">
        <f>SUM(O123:O130)</f>
        <v>23182.100000000002</v>
      </c>
      <c r="P122" s="43">
        <f>SUM(P123:P130)</f>
        <v>18440.100000000002</v>
      </c>
      <c r="Q122" s="58">
        <f t="shared" si="0"/>
        <v>0.79544562399437502</v>
      </c>
      <c r="R122" s="44"/>
      <c r="S122" s="45"/>
    </row>
    <row r="123" spans="1:19" ht="31.5" customHeight="1" x14ac:dyDescent="0.25">
      <c r="A123" s="6"/>
      <c r="B123" s="73"/>
      <c r="C123" s="73"/>
      <c r="D123" s="73"/>
      <c r="E123" s="10"/>
      <c r="F123" s="71"/>
      <c r="G123" s="71"/>
      <c r="H123" s="71"/>
      <c r="I123" s="71"/>
      <c r="J123" s="7"/>
      <c r="K123" s="8"/>
      <c r="L123" s="9"/>
      <c r="M123" s="21" t="s">
        <v>40</v>
      </c>
      <c r="N123" s="11" t="s">
        <v>269</v>
      </c>
      <c r="O123" s="22">
        <v>3341.6</v>
      </c>
      <c r="P123" s="22">
        <v>3191.1</v>
      </c>
      <c r="Q123" s="59">
        <f t="shared" si="0"/>
        <v>0.95496169499640893</v>
      </c>
      <c r="R123" s="20"/>
    </row>
    <row r="124" spans="1:19" ht="46.5" customHeight="1" x14ac:dyDescent="0.25">
      <c r="A124" s="6"/>
      <c r="B124" s="73"/>
      <c r="C124" s="73"/>
      <c r="D124" s="73"/>
      <c r="E124" s="10"/>
      <c r="F124" s="71"/>
      <c r="G124" s="71"/>
      <c r="H124" s="71"/>
      <c r="I124" s="71"/>
      <c r="J124" s="7"/>
      <c r="K124" s="8"/>
      <c r="L124" s="9"/>
      <c r="M124" s="21" t="s">
        <v>38</v>
      </c>
      <c r="N124" s="11" t="s">
        <v>270</v>
      </c>
      <c r="O124" s="22">
        <v>1881.2</v>
      </c>
      <c r="P124" s="22">
        <v>1881.2</v>
      </c>
      <c r="Q124" s="59">
        <f t="shared" si="0"/>
        <v>1</v>
      </c>
      <c r="R124" s="20"/>
    </row>
    <row r="125" spans="1:19" ht="45.75" customHeight="1" x14ac:dyDescent="0.25">
      <c r="A125" s="6"/>
      <c r="B125" s="73"/>
      <c r="C125" s="73"/>
      <c r="D125" s="73"/>
      <c r="E125" s="10"/>
      <c r="F125" s="71"/>
      <c r="G125" s="71"/>
      <c r="H125" s="71"/>
      <c r="I125" s="71"/>
      <c r="J125" s="7"/>
      <c r="K125" s="8"/>
      <c r="L125" s="9"/>
      <c r="M125" s="21" t="s">
        <v>37</v>
      </c>
      <c r="N125" s="11" t="s">
        <v>271</v>
      </c>
      <c r="O125" s="22">
        <v>625.6</v>
      </c>
      <c r="P125" s="22">
        <v>315</v>
      </c>
      <c r="Q125" s="59">
        <f t="shared" si="0"/>
        <v>0.50351662404092068</v>
      </c>
      <c r="R125" s="20"/>
    </row>
    <row r="126" spans="1:19" ht="31.5" customHeight="1" x14ac:dyDescent="0.25">
      <c r="A126" s="6"/>
      <c r="B126" s="73"/>
      <c r="C126" s="73"/>
      <c r="D126" s="73"/>
      <c r="E126" s="10"/>
      <c r="F126" s="71"/>
      <c r="G126" s="71"/>
      <c r="H126" s="71"/>
      <c r="I126" s="71"/>
      <c r="J126" s="7"/>
      <c r="K126" s="8"/>
      <c r="L126" s="9"/>
      <c r="M126" s="21" t="s">
        <v>36</v>
      </c>
      <c r="N126" s="11" t="s">
        <v>272</v>
      </c>
      <c r="O126" s="22">
        <v>11645.7</v>
      </c>
      <c r="P126" s="22">
        <v>10141.1</v>
      </c>
      <c r="Q126" s="59">
        <f t="shared" si="0"/>
        <v>0.87080209862867841</v>
      </c>
      <c r="R126" s="20"/>
    </row>
    <row r="127" spans="1:19" ht="18.75" customHeight="1" x14ac:dyDescent="0.25">
      <c r="A127" s="6"/>
      <c r="B127" s="73"/>
      <c r="C127" s="73"/>
      <c r="D127" s="73"/>
      <c r="E127" s="10"/>
      <c r="F127" s="71"/>
      <c r="G127" s="71"/>
      <c r="H127" s="71"/>
      <c r="I127" s="71"/>
      <c r="J127" s="7"/>
      <c r="K127" s="8"/>
      <c r="L127" s="9"/>
      <c r="M127" s="21" t="s">
        <v>35</v>
      </c>
      <c r="N127" s="11" t="s">
        <v>273</v>
      </c>
      <c r="O127" s="22">
        <v>644.5</v>
      </c>
      <c r="P127" s="22">
        <v>178.4</v>
      </c>
      <c r="Q127" s="59">
        <f t="shared" si="0"/>
        <v>0.27680372381691232</v>
      </c>
      <c r="R127" s="20"/>
    </row>
    <row r="128" spans="1:19" ht="90" customHeight="1" x14ac:dyDescent="0.25">
      <c r="A128" s="6"/>
      <c r="B128" s="73"/>
      <c r="C128" s="73"/>
      <c r="D128" s="73"/>
      <c r="E128" s="10"/>
      <c r="F128" s="71"/>
      <c r="G128" s="71"/>
      <c r="H128" s="71"/>
      <c r="I128" s="71"/>
      <c r="J128" s="7"/>
      <c r="K128" s="8"/>
      <c r="L128" s="9"/>
      <c r="M128" s="21" t="s">
        <v>268</v>
      </c>
      <c r="N128" s="11" t="s">
        <v>274</v>
      </c>
      <c r="O128" s="22">
        <v>2556.3000000000002</v>
      </c>
      <c r="P128" s="22">
        <v>1611.9</v>
      </c>
      <c r="Q128" s="59">
        <f t="shared" si="0"/>
        <v>0.63055979345147284</v>
      </c>
      <c r="R128" s="20"/>
    </row>
    <row r="129" spans="1:19" ht="60" customHeight="1" x14ac:dyDescent="0.25">
      <c r="A129" s="6"/>
      <c r="B129" s="76"/>
      <c r="C129" s="76"/>
      <c r="D129" s="76"/>
      <c r="E129" s="10"/>
      <c r="F129" s="77"/>
      <c r="G129" s="77"/>
      <c r="H129" s="77"/>
      <c r="I129" s="77"/>
      <c r="J129" s="7"/>
      <c r="K129" s="8"/>
      <c r="L129" s="9"/>
      <c r="M129" s="21" t="s">
        <v>400</v>
      </c>
      <c r="N129" s="11" t="s">
        <v>401</v>
      </c>
      <c r="O129" s="22">
        <v>768</v>
      </c>
      <c r="P129" s="22">
        <v>670.5</v>
      </c>
      <c r="Q129" s="59">
        <f t="shared" si="0"/>
        <v>0.873046875</v>
      </c>
      <c r="R129" s="20"/>
    </row>
    <row r="130" spans="1:19" ht="45.75" customHeight="1" x14ac:dyDescent="0.25">
      <c r="A130" s="6"/>
      <c r="B130" s="76"/>
      <c r="C130" s="76"/>
      <c r="D130" s="76"/>
      <c r="E130" s="10"/>
      <c r="F130" s="77"/>
      <c r="G130" s="77"/>
      <c r="H130" s="77"/>
      <c r="I130" s="77"/>
      <c r="J130" s="7"/>
      <c r="K130" s="8"/>
      <c r="L130" s="9"/>
      <c r="M130" s="21" t="s">
        <v>402</v>
      </c>
      <c r="N130" s="11" t="s">
        <v>403</v>
      </c>
      <c r="O130" s="22">
        <v>1719.2</v>
      </c>
      <c r="P130" s="22">
        <v>450.9</v>
      </c>
      <c r="Q130" s="59">
        <f t="shared" si="0"/>
        <v>0.26227315030246623</v>
      </c>
      <c r="R130" s="20"/>
    </row>
    <row r="131" spans="1:19" s="46" customFormat="1" ht="18.75" customHeight="1" x14ac:dyDescent="0.25">
      <c r="A131" s="36"/>
      <c r="B131" s="72"/>
      <c r="C131" s="72"/>
      <c r="D131" s="72"/>
      <c r="E131" s="37"/>
      <c r="F131" s="70"/>
      <c r="G131" s="70"/>
      <c r="H131" s="70"/>
      <c r="I131" s="70"/>
      <c r="J131" s="38"/>
      <c r="K131" s="39"/>
      <c r="L131" s="40"/>
      <c r="M131" s="41" t="s">
        <v>275</v>
      </c>
      <c r="N131" s="42" t="s">
        <v>276</v>
      </c>
      <c r="O131" s="43">
        <f>SUM(O132:O137)</f>
        <v>6590.5000000000009</v>
      </c>
      <c r="P131" s="43">
        <f>SUM(P132:P137)</f>
        <v>6490.2</v>
      </c>
      <c r="Q131" s="58">
        <f t="shared" si="0"/>
        <v>0.98478112434564891</v>
      </c>
      <c r="R131" s="44"/>
      <c r="S131" s="45"/>
    </row>
    <row r="132" spans="1:19" s="46" customFormat="1" ht="46.5" customHeight="1" x14ac:dyDescent="0.25">
      <c r="A132" s="36"/>
      <c r="B132" s="79"/>
      <c r="C132" s="79"/>
      <c r="D132" s="79"/>
      <c r="E132" s="37"/>
      <c r="F132" s="78"/>
      <c r="G132" s="78"/>
      <c r="H132" s="78"/>
      <c r="I132" s="78"/>
      <c r="J132" s="38"/>
      <c r="K132" s="39"/>
      <c r="L132" s="40"/>
      <c r="M132" s="21" t="s">
        <v>404</v>
      </c>
      <c r="N132" s="11" t="s">
        <v>405</v>
      </c>
      <c r="O132" s="22">
        <v>478.6</v>
      </c>
      <c r="P132" s="22">
        <v>380.3</v>
      </c>
      <c r="Q132" s="59">
        <f t="shared" si="0"/>
        <v>0.79460927705808604</v>
      </c>
      <c r="R132" s="44"/>
      <c r="S132" s="45"/>
    </row>
    <row r="133" spans="1:19" s="46" customFormat="1" ht="57.75" customHeight="1" x14ac:dyDescent="0.25">
      <c r="A133" s="36"/>
      <c r="B133" s="79"/>
      <c r="C133" s="79"/>
      <c r="D133" s="79"/>
      <c r="E133" s="37"/>
      <c r="F133" s="78"/>
      <c r="G133" s="78"/>
      <c r="H133" s="78"/>
      <c r="I133" s="78"/>
      <c r="J133" s="38"/>
      <c r="K133" s="39"/>
      <c r="L133" s="40"/>
      <c r="M133" s="21" t="s">
        <v>41</v>
      </c>
      <c r="N133" s="11" t="s">
        <v>406</v>
      </c>
      <c r="O133" s="22">
        <v>79.2</v>
      </c>
      <c r="P133" s="22">
        <v>79.099999999999994</v>
      </c>
      <c r="Q133" s="59">
        <f t="shared" si="0"/>
        <v>0.99873737373737359</v>
      </c>
      <c r="R133" s="44"/>
      <c r="S133" s="45"/>
    </row>
    <row r="134" spans="1:19" ht="61.5" customHeight="1" x14ac:dyDescent="0.25">
      <c r="A134" s="6"/>
      <c r="B134" s="73"/>
      <c r="C134" s="73"/>
      <c r="D134" s="73"/>
      <c r="E134" s="10"/>
      <c r="F134" s="71"/>
      <c r="G134" s="71"/>
      <c r="H134" s="71"/>
      <c r="I134" s="71"/>
      <c r="J134" s="7"/>
      <c r="K134" s="8"/>
      <c r="L134" s="9"/>
      <c r="M134" s="21" t="s">
        <v>407</v>
      </c>
      <c r="N134" s="11" t="s">
        <v>408</v>
      </c>
      <c r="O134" s="22">
        <v>3812.3</v>
      </c>
      <c r="P134" s="22">
        <v>3811.1</v>
      </c>
      <c r="Q134" s="59">
        <f t="shared" si="0"/>
        <v>0.99968522938908266</v>
      </c>
      <c r="R134" s="20"/>
    </row>
    <row r="135" spans="1:19" ht="46.5" customHeight="1" x14ac:dyDescent="0.25">
      <c r="A135" s="6"/>
      <c r="B135" s="73"/>
      <c r="C135" s="73"/>
      <c r="D135" s="73"/>
      <c r="E135" s="10"/>
      <c r="F135" s="71"/>
      <c r="G135" s="71"/>
      <c r="H135" s="71"/>
      <c r="I135" s="71"/>
      <c r="J135" s="7"/>
      <c r="K135" s="8"/>
      <c r="L135" s="9"/>
      <c r="M135" s="21" t="s">
        <v>409</v>
      </c>
      <c r="N135" s="11" t="s">
        <v>278</v>
      </c>
      <c r="O135" s="22">
        <v>2.2999999999999998</v>
      </c>
      <c r="P135" s="22">
        <v>2.2999999999999998</v>
      </c>
      <c r="Q135" s="59">
        <f t="shared" si="0"/>
        <v>1</v>
      </c>
      <c r="R135" s="20"/>
    </row>
    <row r="136" spans="1:19" ht="45.75" customHeight="1" x14ac:dyDescent="0.25">
      <c r="A136" s="6"/>
      <c r="B136" s="73"/>
      <c r="C136" s="73"/>
      <c r="D136" s="73"/>
      <c r="E136" s="10"/>
      <c r="F136" s="71"/>
      <c r="G136" s="71"/>
      <c r="H136" s="71"/>
      <c r="I136" s="71"/>
      <c r="J136" s="7"/>
      <c r="K136" s="8"/>
      <c r="L136" s="9"/>
      <c r="M136" s="21" t="s">
        <v>277</v>
      </c>
      <c r="N136" s="11" t="s">
        <v>279</v>
      </c>
      <c r="O136" s="22">
        <v>735.1</v>
      </c>
      <c r="P136" s="22">
        <v>734.4</v>
      </c>
      <c r="Q136" s="59">
        <f t="shared" si="0"/>
        <v>0.99904774860563184</v>
      </c>
      <c r="R136" s="20"/>
    </row>
    <row r="137" spans="1:19" ht="20.25" customHeight="1" x14ac:dyDescent="0.25">
      <c r="A137" s="6"/>
      <c r="B137" s="73"/>
      <c r="C137" s="73"/>
      <c r="D137" s="73"/>
      <c r="E137" s="10"/>
      <c r="F137" s="71"/>
      <c r="G137" s="71"/>
      <c r="H137" s="71"/>
      <c r="I137" s="71"/>
      <c r="J137" s="7"/>
      <c r="K137" s="8"/>
      <c r="L137" s="9"/>
      <c r="M137" s="21" t="s">
        <v>34</v>
      </c>
      <c r="N137" s="11" t="s">
        <v>280</v>
      </c>
      <c r="O137" s="22">
        <v>1483</v>
      </c>
      <c r="P137" s="22">
        <v>1483</v>
      </c>
      <c r="Q137" s="59">
        <f t="shared" si="0"/>
        <v>1</v>
      </c>
      <c r="R137" s="20"/>
    </row>
    <row r="138" spans="1:19" s="46" customFormat="1" ht="31.5" customHeight="1" x14ac:dyDescent="0.25">
      <c r="A138" s="36"/>
      <c r="B138" s="72"/>
      <c r="C138" s="72"/>
      <c r="D138" s="72"/>
      <c r="E138" s="37"/>
      <c r="F138" s="70"/>
      <c r="G138" s="70"/>
      <c r="H138" s="70"/>
      <c r="I138" s="70"/>
      <c r="J138" s="38"/>
      <c r="K138" s="39"/>
      <c r="L138" s="40"/>
      <c r="M138" s="41" t="s">
        <v>281</v>
      </c>
      <c r="N138" s="42" t="s">
        <v>282</v>
      </c>
      <c r="O138" s="43">
        <f>O139+O140+O141+O142</f>
        <v>7285.5</v>
      </c>
      <c r="P138" s="43">
        <f>P139+P140+P141+P142</f>
        <v>5321.2</v>
      </c>
      <c r="Q138" s="58">
        <f t="shared" si="0"/>
        <v>0.73038226614508273</v>
      </c>
      <c r="R138" s="44"/>
      <c r="S138" s="45"/>
    </row>
    <row r="139" spans="1:19" ht="78" customHeight="1" x14ac:dyDescent="0.25">
      <c r="A139" s="6"/>
      <c r="B139" s="73"/>
      <c r="C139" s="73"/>
      <c r="D139" s="73"/>
      <c r="E139" s="10"/>
      <c r="F139" s="71"/>
      <c r="G139" s="71"/>
      <c r="H139" s="71"/>
      <c r="I139" s="71"/>
      <c r="J139" s="7"/>
      <c r="K139" s="8"/>
      <c r="L139" s="9"/>
      <c r="M139" s="21" t="s">
        <v>553</v>
      </c>
      <c r="N139" s="11" t="s">
        <v>554</v>
      </c>
      <c r="O139" s="22">
        <v>482.3</v>
      </c>
      <c r="P139" s="22">
        <v>335.8</v>
      </c>
      <c r="Q139" s="59">
        <f t="shared" si="0"/>
        <v>0.69624714907733776</v>
      </c>
      <c r="R139" s="20"/>
    </row>
    <row r="140" spans="1:19" ht="79.5" customHeight="1" x14ac:dyDescent="0.25">
      <c r="A140" s="6"/>
      <c r="B140" s="76"/>
      <c r="C140" s="76"/>
      <c r="D140" s="76"/>
      <c r="E140" s="10"/>
      <c r="F140" s="77"/>
      <c r="G140" s="77"/>
      <c r="H140" s="77"/>
      <c r="I140" s="77"/>
      <c r="J140" s="7"/>
      <c r="K140" s="8"/>
      <c r="L140" s="9"/>
      <c r="M140" s="21" t="s">
        <v>556</v>
      </c>
      <c r="N140" s="11" t="s">
        <v>555</v>
      </c>
      <c r="O140" s="22">
        <v>3.2</v>
      </c>
      <c r="P140" s="22">
        <v>0</v>
      </c>
      <c r="Q140" s="59">
        <f t="shared" si="0"/>
        <v>0</v>
      </c>
      <c r="R140" s="20"/>
    </row>
    <row r="141" spans="1:19" ht="135.75" customHeight="1" x14ac:dyDescent="0.25">
      <c r="A141" s="6"/>
      <c r="B141" s="73"/>
      <c r="C141" s="73"/>
      <c r="D141" s="73"/>
      <c r="E141" s="10"/>
      <c r="F141" s="71"/>
      <c r="G141" s="71"/>
      <c r="H141" s="71"/>
      <c r="I141" s="71"/>
      <c r="J141" s="7"/>
      <c r="K141" s="8"/>
      <c r="L141" s="9"/>
      <c r="M141" s="21" t="s">
        <v>410</v>
      </c>
      <c r="N141" s="11" t="s">
        <v>283</v>
      </c>
      <c r="O141" s="22">
        <v>6149.5</v>
      </c>
      <c r="P141" s="22">
        <v>4677.8999999999996</v>
      </c>
      <c r="Q141" s="59">
        <f t="shared" si="0"/>
        <v>0.76069599154402789</v>
      </c>
      <c r="R141" s="20"/>
    </row>
    <row r="142" spans="1:19" ht="121.5" customHeight="1" x14ac:dyDescent="0.25">
      <c r="A142" s="6"/>
      <c r="B142" s="73"/>
      <c r="C142" s="73"/>
      <c r="D142" s="73"/>
      <c r="E142" s="10"/>
      <c r="F142" s="71"/>
      <c r="G142" s="71"/>
      <c r="H142" s="71"/>
      <c r="I142" s="71"/>
      <c r="J142" s="7"/>
      <c r="K142" s="8"/>
      <c r="L142" s="9"/>
      <c r="M142" s="21" t="s">
        <v>411</v>
      </c>
      <c r="N142" s="11" t="s">
        <v>284</v>
      </c>
      <c r="O142" s="22">
        <v>650.5</v>
      </c>
      <c r="P142" s="22">
        <v>307.5</v>
      </c>
      <c r="Q142" s="59">
        <f t="shared" si="0"/>
        <v>0.47271329746348961</v>
      </c>
      <c r="R142" s="20"/>
    </row>
    <row r="143" spans="1:19" ht="45.75" customHeight="1" x14ac:dyDescent="0.25">
      <c r="A143" s="6"/>
      <c r="B143" s="92"/>
      <c r="C143" s="92"/>
      <c r="D143" s="92"/>
      <c r="E143" s="10"/>
      <c r="F143" s="88"/>
      <c r="G143" s="88"/>
      <c r="H143" s="88"/>
      <c r="I143" s="88"/>
      <c r="J143" s="7"/>
      <c r="K143" s="8"/>
      <c r="L143" s="9"/>
      <c r="M143" s="41" t="s">
        <v>494</v>
      </c>
      <c r="N143" s="42" t="s">
        <v>495</v>
      </c>
      <c r="O143" s="43">
        <f>O144</f>
        <v>550</v>
      </c>
      <c r="P143" s="43">
        <f>P144</f>
        <v>550</v>
      </c>
      <c r="Q143" s="58">
        <f t="shared" si="0"/>
        <v>1</v>
      </c>
      <c r="R143" s="20"/>
    </row>
    <row r="144" spans="1:19" ht="59.25" customHeight="1" x14ac:dyDescent="0.25">
      <c r="A144" s="6"/>
      <c r="B144" s="92"/>
      <c r="C144" s="92"/>
      <c r="D144" s="92"/>
      <c r="E144" s="10"/>
      <c r="F144" s="88"/>
      <c r="G144" s="88"/>
      <c r="H144" s="88"/>
      <c r="I144" s="88"/>
      <c r="J144" s="7"/>
      <c r="K144" s="8"/>
      <c r="L144" s="9"/>
      <c r="M144" s="21" t="s">
        <v>496</v>
      </c>
      <c r="N144" s="11" t="s">
        <v>497</v>
      </c>
      <c r="O144" s="22">
        <v>550</v>
      </c>
      <c r="P144" s="22">
        <v>550</v>
      </c>
      <c r="Q144" s="59">
        <f t="shared" si="0"/>
        <v>1</v>
      </c>
      <c r="R144" s="20"/>
    </row>
    <row r="145" spans="1:19" ht="59.25" customHeight="1" x14ac:dyDescent="0.25">
      <c r="A145" s="6"/>
      <c r="B145" s="92"/>
      <c r="C145" s="92"/>
      <c r="D145" s="92"/>
      <c r="E145" s="10"/>
      <c r="F145" s="88"/>
      <c r="G145" s="88"/>
      <c r="H145" s="88"/>
      <c r="I145" s="88"/>
      <c r="J145" s="7"/>
      <c r="K145" s="8"/>
      <c r="L145" s="9"/>
      <c r="M145" s="24" t="s">
        <v>498</v>
      </c>
      <c r="N145" s="25" t="s">
        <v>499</v>
      </c>
      <c r="O145" s="26">
        <f>O146+O149+O153</f>
        <v>1095.5</v>
      </c>
      <c r="P145" s="26">
        <f>P146+P149+P153</f>
        <v>364.1</v>
      </c>
      <c r="Q145" s="57">
        <f t="shared" si="0"/>
        <v>0.33235965312642629</v>
      </c>
      <c r="R145" s="20"/>
    </row>
    <row r="146" spans="1:19" ht="30.75" customHeight="1" x14ac:dyDescent="0.25">
      <c r="A146" s="6"/>
      <c r="B146" s="92"/>
      <c r="C146" s="92"/>
      <c r="D146" s="92"/>
      <c r="E146" s="10"/>
      <c r="F146" s="88"/>
      <c r="G146" s="88"/>
      <c r="H146" s="88"/>
      <c r="I146" s="88"/>
      <c r="J146" s="7"/>
      <c r="K146" s="8"/>
      <c r="L146" s="9"/>
      <c r="M146" s="41" t="s">
        <v>500</v>
      </c>
      <c r="N146" s="42" t="s">
        <v>501</v>
      </c>
      <c r="O146" s="43">
        <f>O147+O148</f>
        <v>150</v>
      </c>
      <c r="P146" s="43">
        <f>P147+P148</f>
        <v>92</v>
      </c>
      <c r="Q146" s="58">
        <f t="shared" si="0"/>
        <v>0.61333333333333329</v>
      </c>
      <c r="R146" s="20"/>
    </row>
    <row r="147" spans="1:19" ht="32.25" customHeight="1" x14ac:dyDescent="0.25">
      <c r="A147" s="6"/>
      <c r="B147" s="92"/>
      <c r="C147" s="92"/>
      <c r="D147" s="92"/>
      <c r="E147" s="10"/>
      <c r="F147" s="88"/>
      <c r="G147" s="88"/>
      <c r="H147" s="88"/>
      <c r="I147" s="88"/>
      <c r="J147" s="7"/>
      <c r="K147" s="8"/>
      <c r="L147" s="9"/>
      <c r="M147" s="21" t="s">
        <v>502</v>
      </c>
      <c r="N147" s="11" t="s">
        <v>503</v>
      </c>
      <c r="O147" s="22">
        <v>140</v>
      </c>
      <c r="P147" s="22">
        <v>92</v>
      </c>
      <c r="Q147" s="59">
        <f t="shared" si="0"/>
        <v>0.65714285714285714</v>
      </c>
      <c r="R147" s="20"/>
    </row>
    <row r="148" spans="1:19" ht="31.5" customHeight="1" x14ac:dyDescent="0.25">
      <c r="A148" s="6"/>
      <c r="B148" s="92"/>
      <c r="C148" s="92"/>
      <c r="D148" s="92"/>
      <c r="E148" s="10"/>
      <c r="F148" s="88"/>
      <c r="G148" s="88"/>
      <c r="H148" s="88"/>
      <c r="I148" s="88"/>
      <c r="J148" s="7"/>
      <c r="K148" s="8"/>
      <c r="L148" s="9"/>
      <c r="M148" s="21" t="s">
        <v>504</v>
      </c>
      <c r="N148" s="11" t="s">
        <v>505</v>
      </c>
      <c r="O148" s="22">
        <v>10</v>
      </c>
      <c r="P148" s="22">
        <v>0</v>
      </c>
      <c r="Q148" s="59">
        <f t="shared" si="0"/>
        <v>0</v>
      </c>
      <c r="R148" s="20"/>
    </row>
    <row r="149" spans="1:19" ht="30" customHeight="1" x14ac:dyDescent="0.25">
      <c r="A149" s="6"/>
      <c r="B149" s="92"/>
      <c r="C149" s="92"/>
      <c r="D149" s="92"/>
      <c r="E149" s="10"/>
      <c r="F149" s="88"/>
      <c r="G149" s="88"/>
      <c r="H149" s="88"/>
      <c r="I149" s="88"/>
      <c r="J149" s="7"/>
      <c r="K149" s="8"/>
      <c r="L149" s="9"/>
      <c r="M149" s="41" t="s">
        <v>506</v>
      </c>
      <c r="N149" s="42" t="s">
        <v>507</v>
      </c>
      <c r="O149" s="43">
        <f>O150+O151+O152</f>
        <v>60.5</v>
      </c>
      <c r="P149" s="43">
        <f>P150+P151+P152</f>
        <v>17.100000000000001</v>
      </c>
      <c r="Q149" s="58">
        <f t="shared" si="0"/>
        <v>0.28264462809917357</v>
      </c>
      <c r="R149" s="20"/>
    </row>
    <row r="150" spans="1:19" ht="30.75" customHeight="1" x14ac:dyDescent="0.25">
      <c r="A150" s="6"/>
      <c r="B150" s="92"/>
      <c r="C150" s="92"/>
      <c r="D150" s="92"/>
      <c r="E150" s="10"/>
      <c r="F150" s="88"/>
      <c r="G150" s="88"/>
      <c r="H150" s="88"/>
      <c r="I150" s="88"/>
      <c r="J150" s="7"/>
      <c r="K150" s="8"/>
      <c r="L150" s="9"/>
      <c r="M150" s="21" t="s">
        <v>508</v>
      </c>
      <c r="N150" s="11" t="s">
        <v>509</v>
      </c>
      <c r="O150" s="22">
        <v>15</v>
      </c>
      <c r="P150" s="22">
        <v>5</v>
      </c>
      <c r="Q150" s="59">
        <f t="shared" si="0"/>
        <v>0.33333333333333331</v>
      </c>
      <c r="R150" s="20"/>
    </row>
    <row r="151" spans="1:19" ht="30.75" customHeight="1" x14ac:dyDescent="0.25">
      <c r="A151" s="6"/>
      <c r="B151" s="92"/>
      <c r="C151" s="92"/>
      <c r="D151" s="92"/>
      <c r="E151" s="10"/>
      <c r="F151" s="88"/>
      <c r="G151" s="88"/>
      <c r="H151" s="88"/>
      <c r="I151" s="88"/>
      <c r="J151" s="7"/>
      <c r="K151" s="8"/>
      <c r="L151" s="9"/>
      <c r="M151" s="21" t="s">
        <v>510</v>
      </c>
      <c r="N151" s="11" t="s">
        <v>511</v>
      </c>
      <c r="O151" s="22">
        <v>18</v>
      </c>
      <c r="P151" s="22">
        <v>0</v>
      </c>
      <c r="Q151" s="59">
        <f t="shared" si="0"/>
        <v>0</v>
      </c>
      <c r="R151" s="20"/>
    </row>
    <row r="152" spans="1:19" ht="30.75" customHeight="1" x14ac:dyDescent="0.25">
      <c r="A152" s="6"/>
      <c r="B152" s="92"/>
      <c r="C152" s="92"/>
      <c r="D152" s="92"/>
      <c r="E152" s="10"/>
      <c r="F152" s="88"/>
      <c r="G152" s="88"/>
      <c r="H152" s="88"/>
      <c r="I152" s="88"/>
      <c r="J152" s="7"/>
      <c r="K152" s="8"/>
      <c r="L152" s="9"/>
      <c r="M152" s="21" t="s">
        <v>512</v>
      </c>
      <c r="N152" s="11" t="s">
        <v>513</v>
      </c>
      <c r="O152" s="22">
        <v>27.5</v>
      </c>
      <c r="P152" s="22">
        <v>12.1</v>
      </c>
      <c r="Q152" s="59">
        <f t="shared" si="0"/>
        <v>0.44</v>
      </c>
      <c r="R152" s="20"/>
    </row>
    <row r="153" spans="1:19" ht="32.25" customHeight="1" x14ac:dyDescent="0.25">
      <c r="A153" s="6"/>
      <c r="B153" s="92"/>
      <c r="C153" s="92"/>
      <c r="D153" s="92"/>
      <c r="E153" s="10"/>
      <c r="F153" s="88"/>
      <c r="G153" s="88"/>
      <c r="H153" s="88"/>
      <c r="I153" s="88"/>
      <c r="J153" s="7"/>
      <c r="K153" s="8"/>
      <c r="L153" s="9"/>
      <c r="M153" s="41" t="s">
        <v>514</v>
      </c>
      <c r="N153" s="42" t="s">
        <v>515</v>
      </c>
      <c r="O153" s="43">
        <f>O154+O155</f>
        <v>885</v>
      </c>
      <c r="P153" s="43">
        <f>P154+P155</f>
        <v>255</v>
      </c>
      <c r="Q153" s="58">
        <f t="shared" si="0"/>
        <v>0.28813559322033899</v>
      </c>
      <c r="R153" s="20"/>
    </row>
    <row r="154" spans="1:19" ht="30.75" customHeight="1" x14ac:dyDescent="0.25">
      <c r="A154" s="6"/>
      <c r="B154" s="92"/>
      <c r="C154" s="92"/>
      <c r="D154" s="92"/>
      <c r="E154" s="10"/>
      <c r="F154" s="88"/>
      <c r="G154" s="88"/>
      <c r="H154" s="88"/>
      <c r="I154" s="88"/>
      <c r="J154" s="7"/>
      <c r="K154" s="8"/>
      <c r="L154" s="9"/>
      <c r="M154" s="21" t="s">
        <v>516</v>
      </c>
      <c r="N154" s="11" t="s">
        <v>517</v>
      </c>
      <c r="O154" s="22">
        <v>135</v>
      </c>
      <c r="P154" s="22">
        <v>0</v>
      </c>
      <c r="Q154" s="59">
        <f t="shared" si="0"/>
        <v>0</v>
      </c>
      <c r="R154" s="20"/>
    </row>
    <row r="155" spans="1:19" ht="30" customHeight="1" x14ac:dyDescent="0.25">
      <c r="A155" s="6"/>
      <c r="B155" s="92"/>
      <c r="C155" s="92"/>
      <c r="D155" s="92"/>
      <c r="E155" s="10"/>
      <c r="F155" s="88"/>
      <c r="G155" s="88"/>
      <c r="H155" s="88"/>
      <c r="I155" s="88"/>
      <c r="J155" s="7"/>
      <c r="K155" s="8"/>
      <c r="L155" s="9"/>
      <c r="M155" s="21" t="s">
        <v>518</v>
      </c>
      <c r="N155" s="11" t="s">
        <v>519</v>
      </c>
      <c r="O155" s="22">
        <v>750</v>
      </c>
      <c r="P155" s="22">
        <v>255</v>
      </c>
      <c r="Q155" s="59">
        <f t="shared" si="0"/>
        <v>0.34</v>
      </c>
      <c r="R155" s="20"/>
    </row>
    <row r="156" spans="1:19" s="28" customFormat="1" ht="43.5" customHeight="1" x14ac:dyDescent="0.25">
      <c r="A156" s="23"/>
      <c r="B156" s="74"/>
      <c r="C156" s="74"/>
      <c r="D156" s="74"/>
      <c r="E156" s="32"/>
      <c r="F156" s="75"/>
      <c r="G156" s="75"/>
      <c r="H156" s="75"/>
      <c r="I156" s="75"/>
      <c r="J156" s="29"/>
      <c r="K156" s="30"/>
      <c r="L156" s="31"/>
      <c r="M156" s="24" t="s">
        <v>412</v>
      </c>
      <c r="N156" s="25" t="s">
        <v>285</v>
      </c>
      <c r="O156" s="26">
        <f>O157+O159</f>
        <v>453.3</v>
      </c>
      <c r="P156" s="26">
        <f>P157+P159</f>
        <v>300.09999999999997</v>
      </c>
      <c r="Q156" s="57">
        <f t="shared" si="0"/>
        <v>0.66203397308625622</v>
      </c>
      <c r="R156" s="27"/>
      <c r="S156" s="34"/>
    </row>
    <row r="157" spans="1:19" s="28" customFormat="1" ht="47.25" customHeight="1" x14ac:dyDescent="0.25">
      <c r="A157" s="23"/>
      <c r="B157" s="80"/>
      <c r="C157" s="80"/>
      <c r="D157" s="80"/>
      <c r="E157" s="32"/>
      <c r="F157" s="81"/>
      <c r="G157" s="81"/>
      <c r="H157" s="81"/>
      <c r="I157" s="81"/>
      <c r="J157" s="29"/>
      <c r="K157" s="30"/>
      <c r="L157" s="31"/>
      <c r="M157" s="41" t="s">
        <v>413</v>
      </c>
      <c r="N157" s="42" t="s">
        <v>414</v>
      </c>
      <c r="O157" s="43">
        <f>O158</f>
        <v>21.6</v>
      </c>
      <c r="P157" s="43">
        <f>P158</f>
        <v>16.2</v>
      </c>
      <c r="Q157" s="58">
        <f t="shared" si="0"/>
        <v>0.74999999999999989</v>
      </c>
      <c r="R157" s="27"/>
      <c r="S157" s="34"/>
    </row>
    <row r="158" spans="1:19" s="28" customFormat="1" ht="30.75" customHeight="1" x14ac:dyDescent="0.25">
      <c r="A158" s="23"/>
      <c r="B158" s="80"/>
      <c r="C158" s="80"/>
      <c r="D158" s="80"/>
      <c r="E158" s="32"/>
      <c r="F158" s="81"/>
      <c r="G158" s="81"/>
      <c r="H158" s="81"/>
      <c r="I158" s="81"/>
      <c r="J158" s="29"/>
      <c r="K158" s="30"/>
      <c r="L158" s="31"/>
      <c r="M158" s="21" t="s">
        <v>415</v>
      </c>
      <c r="N158" s="11" t="s">
        <v>416</v>
      </c>
      <c r="O158" s="22">
        <v>21.6</v>
      </c>
      <c r="P158" s="22">
        <v>16.2</v>
      </c>
      <c r="Q158" s="59">
        <f t="shared" si="0"/>
        <v>0.74999999999999989</v>
      </c>
      <c r="R158" s="27"/>
      <c r="S158" s="34"/>
    </row>
    <row r="159" spans="1:19" s="46" customFormat="1" ht="60" customHeight="1" x14ac:dyDescent="0.25">
      <c r="A159" s="36"/>
      <c r="B159" s="72"/>
      <c r="C159" s="72"/>
      <c r="D159" s="72"/>
      <c r="E159" s="37"/>
      <c r="F159" s="70"/>
      <c r="G159" s="70"/>
      <c r="H159" s="70"/>
      <c r="I159" s="70"/>
      <c r="J159" s="38"/>
      <c r="K159" s="39"/>
      <c r="L159" s="40"/>
      <c r="M159" s="41" t="s">
        <v>417</v>
      </c>
      <c r="N159" s="42" t="s">
        <v>286</v>
      </c>
      <c r="O159" s="43">
        <f>O160+O161</f>
        <v>431.7</v>
      </c>
      <c r="P159" s="43">
        <f>P160+P161</f>
        <v>283.89999999999998</v>
      </c>
      <c r="Q159" s="58">
        <f t="shared" si="0"/>
        <v>0.65763261524206618</v>
      </c>
      <c r="R159" s="44"/>
      <c r="S159" s="45"/>
    </row>
    <row r="160" spans="1:19" ht="106.5" customHeight="1" x14ac:dyDescent="0.25">
      <c r="A160" s="6"/>
      <c r="B160" s="73"/>
      <c r="C160" s="73"/>
      <c r="D160" s="73"/>
      <c r="E160" s="10"/>
      <c r="F160" s="71"/>
      <c r="G160" s="71"/>
      <c r="H160" s="71"/>
      <c r="I160" s="71"/>
      <c r="J160" s="7"/>
      <c r="K160" s="8"/>
      <c r="L160" s="9"/>
      <c r="M160" s="21" t="s">
        <v>418</v>
      </c>
      <c r="N160" s="11" t="s">
        <v>287</v>
      </c>
      <c r="O160" s="22">
        <v>375.4</v>
      </c>
      <c r="P160" s="22">
        <v>243.6</v>
      </c>
      <c r="Q160" s="59">
        <f t="shared" si="0"/>
        <v>0.64890783164624399</v>
      </c>
      <c r="R160" s="20"/>
    </row>
    <row r="161" spans="1:19" ht="107.25" customHeight="1" x14ac:dyDescent="0.25">
      <c r="A161" s="6"/>
      <c r="B161" s="73"/>
      <c r="C161" s="73"/>
      <c r="D161" s="73"/>
      <c r="E161" s="10"/>
      <c r="F161" s="71"/>
      <c r="G161" s="71"/>
      <c r="H161" s="71"/>
      <c r="I161" s="71"/>
      <c r="J161" s="7"/>
      <c r="K161" s="8"/>
      <c r="L161" s="9"/>
      <c r="M161" s="21" t="s">
        <v>419</v>
      </c>
      <c r="N161" s="11" t="s">
        <v>288</v>
      </c>
      <c r="O161" s="22">
        <v>56.3</v>
      </c>
      <c r="P161" s="22">
        <v>40.299999999999997</v>
      </c>
      <c r="Q161" s="59">
        <f t="shared" si="0"/>
        <v>0.71580817051509771</v>
      </c>
      <c r="R161" s="20"/>
    </row>
    <row r="162" spans="1:19" s="28" customFormat="1" ht="44.25" customHeight="1" x14ac:dyDescent="0.25">
      <c r="A162" s="23"/>
      <c r="B162" s="74"/>
      <c r="C162" s="74"/>
      <c r="D162" s="74"/>
      <c r="E162" s="32"/>
      <c r="F162" s="75"/>
      <c r="G162" s="75"/>
      <c r="H162" s="75"/>
      <c r="I162" s="75"/>
      <c r="J162" s="29"/>
      <c r="K162" s="30"/>
      <c r="L162" s="31"/>
      <c r="M162" s="24" t="s">
        <v>420</v>
      </c>
      <c r="N162" s="25" t="s">
        <v>292</v>
      </c>
      <c r="O162" s="26">
        <f>O163</f>
        <v>1215.4000000000001</v>
      </c>
      <c r="P162" s="26">
        <f>P163</f>
        <v>708</v>
      </c>
      <c r="Q162" s="57">
        <f t="shared" si="0"/>
        <v>0.58252427184466016</v>
      </c>
      <c r="R162" s="27"/>
      <c r="S162" s="34"/>
    </row>
    <row r="163" spans="1:19" s="46" customFormat="1" ht="48.75" customHeight="1" x14ac:dyDescent="0.25">
      <c r="A163" s="36"/>
      <c r="B163" s="72"/>
      <c r="C163" s="72"/>
      <c r="D163" s="72"/>
      <c r="E163" s="37"/>
      <c r="F163" s="70"/>
      <c r="G163" s="70"/>
      <c r="H163" s="70"/>
      <c r="I163" s="70"/>
      <c r="J163" s="38"/>
      <c r="K163" s="39"/>
      <c r="L163" s="40"/>
      <c r="M163" s="41" t="s">
        <v>289</v>
      </c>
      <c r="N163" s="42" t="s">
        <v>421</v>
      </c>
      <c r="O163" s="43">
        <f>O164+O165</f>
        <v>1215.4000000000001</v>
      </c>
      <c r="P163" s="43">
        <f>P164+P165</f>
        <v>708</v>
      </c>
      <c r="Q163" s="58">
        <f t="shared" si="0"/>
        <v>0.58252427184466016</v>
      </c>
      <c r="R163" s="44"/>
      <c r="S163" s="45"/>
    </row>
    <row r="164" spans="1:19" ht="47.25" customHeight="1" x14ac:dyDescent="0.25">
      <c r="A164" s="6"/>
      <c r="B164" s="73"/>
      <c r="C164" s="73"/>
      <c r="D164" s="73"/>
      <c r="E164" s="10"/>
      <c r="F164" s="71"/>
      <c r="G164" s="71"/>
      <c r="H164" s="71"/>
      <c r="I164" s="71"/>
      <c r="J164" s="7"/>
      <c r="K164" s="8"/>
      <c r="L164" s="9"/>
      <c r="M164" s="21" t="s">
        <v>290</v>
      </c>
      <c r="N164" s="11" t="s">
        <v>422</v>
      </c>
      <c r="O164" s="22">
        <v>409</v>
      </c>
      <c r="P164" s="22">
        <v>408.9</v>
      </c>
      <c r="Q164" s="59">
        <f t="shared" si="0"/>
        <v>0.99975550122249379</v>
      </c>
      <c r="R164" s="20"/>
    </row>
    <row r="165" spans="1:19" ht="30" customHeight="1" x14ac:dyDescent="0.25">
      <c r="A165" s="6"/>
      <c r="B165" s="73"/>
      <c r="C165" s="73"/>
      <c r="D165" s="73"/>
      <c r="E165" s="10"/>
      <c r="F165" s="71"/>
      <c r="G165" s="71"/>
      <c r="H165" s="71"/>
      <c r="I165" s="71"/>
      <c r="J165" s="7"/>
      <c r="K165" s="8"/>
      <c r="L165" s="9"/>
      <c r="M165" s="21" t="s">
        <v>291</v>
      </c>
      <c r="N165" s="11" t="s">
        <v>423</v>
      </c>
      <c r="O165" s="22">
        <v>806.4</v>
      </c>
      <c r="P165" s="22">
        <v>299.10000000000002</v>
      </c>
      <c r="Q165" s="59">
        <f t="shared" si="0"/>
        <v>0.37090773809523814</v>
      </c>
      <c r="R165" s="20"/>
    </row>
    <row r="166" spans="1:19" ht="72.75" customHeight="1" x14ac:dyDescent="0.25">
      <c r="A166" s="6"/>
      <c r="B166" s="76"/>
      <c r="C166" s="76"/>
      <c r="D166" s="76"/>
      <c r="E166" s="10"/>
      <c r="F166" s="77"/>
      <c r="G166" s="77"/>
      <c r="H166" s="77"/>
      <c r="I166" s="77"/>
      <c r="J166" s="7"/>
      <c r="K166" s="8"/>
      <c r="L166" s="9"/>
      <c r="M166" s="24" t="s">
        <v>424</v>
      </c>
      <c r="N166" s="25" t="s">
        <v>425</v>
      </c>
      <c r="O166" s="26">
        <f>O167</f>
        <v>4218.3</v>
      </c>
      <c r="P166" s="26">
        <f>P167</f>
        <v>0</v>
      </c>
      <c r="Q166" s="57">
        <f t="shared" si="0"/>
        <v>0</v>
      </c>
      <c r="R166" s="20"/>
    </row>
    <row r="167" spans="1:19" ht="46.5" customHeight="1" x14ac:dyDescent="0.25">
      <c r="A167" s="6"/>
      <c r="B167" s="76"/>
      <c r="C167" s="76"/>
      <c r="D167" s="76"/>
      <c r="E167" s="10"/>
      <c r="F167" s="77"/>
      <c r="G167" s="77"/>
      <c r="H167" s="77"/>
      <c r="I167" s="77"/>
      <c r="J167" s="7"/>
      <c r="K167" s="8"/>
      <c r="L167" s="9"/>
      <c r="M167" s="24" t="s">
        <v>426</v>
      </c>
      <c r="N167" s="25" t="s">
        <v>427</v>
      </c>
      <c r="O167" s="26">
        <f>O168</f>
        <v>4218.3</v>
      </c>
      <c r="P167" s="26">
        <f>P168</f>
        <v>0</v>
      </c>
      <c r="Q167" s="57">
        <f t="shared" si="0"/>
        <v>0</v>
      </c>
      <c r="R167" s="20"/>
    </row>
    <row r="168" spans="1:19" ht="45" customHeight="1" x14ac:dyDescent="0.25">
      <c r="A168" s="6"/>
      <c r="B168" s="76"/>
      <c r="C168" s="76"/>
      <c r="D168" s="76"/>
      <c r="E168" s="10"/>
      <c r="F168" s="77"/>
      <c r="G168" s="77"/>
      <c r="H168" s="77"/>
      <c r="I168" s="77"/>
      <c r="J168" s="7"/>
      <c r="K168" s="8"/>
      <c r="L168" s="9"/>
      <c r="M168" s="41" t="s">
        <v>428</v>
      </c>
      <c r="N168" s="42" t="s">
        <v>429</v>
      </c>
      <c r="O168" s="43">
        <f>O169+O170</f>
        <v>4218.3</v>
      </c>
      <c r="P168" s="43">
        <f>P169+P170</f>
        <v>0</v>
      </c>
      <c r="Q168" s="58">
        <f t="shared" si="0"/>
        <v>0</v>
      </c>
      <c r="R168" s="20"/>
    </row>
    <row r="169" spans="1:19" ht="77.25" customHeight="1" x14ac:dyDescent="0.25">
      <c r="A169" s="6"/>
      <c r="B169" s="76"/>
      <c r="C169" s="76"/>
      <c r="D169" s="76"/>
      <c r="E169" s="10"/>
      <c r="F169" s="77"/>
      <c r="G169" s="77"/>
      <c r="H169" s="77"/>
      <c r="I169" s="77"/>
      <c r="J169" s="7"/>
      <c r="K169" s="8"/>
      <c r="L169" s="9"/>
      <c r="M169" s="21" t="s">
        <v>430</v>
      </c>
      <c r="N169" s="11" t="s">
        <v>431</v>
      </c>
      <c r="O169" s="22">
        <v>3897.1</v>
      </c>
      <c r="P169" s="22">
        <v>0</v>
      </c>
      <c r="Q169" s="59">
        <f t="shared" si="0"/>
        <v>0</v>
      </c>
      <c r="R169" s="20"/>
    </row>
    <row r="170" spans="1:19" ht="31.5" customHeight="1" x14ac:dyDescent="0.25">
      <c r="A170" s="6"/>
      <c r="B170" s="76"/>
      <c r="C170" s="76"/>
      <c r="D170" s="76"/>
      <c r="E170" s="10"/>
      <c r="F170" s="77"/>
      <c r="G170" s="77"/>
      <c r="H170" s="77"/>
      <c r="I170" s="77"/>
      <c r="J170" s="7"/>
      <c r="K170" s="8"/>
      <c r="L170" s="9"/>
      <c r="M170" s="21" t="s">
        <v>432</v>
      </c>
      <c r="N170" s="11" t="s">
        <v>433</v>
      </c>
      <c r="O170" s="22">
        <v>321.2</v>
      </c>
      <c r="P170" s="22">
        <v>0</v>
      </c>
      <c r="Q170" s="59">
        <f t="shared" si="0"/>
        <v>0</v>
      </c>
      <c r="R170" s="20"/>
    </row>
    <row r="171" spans="1:19" ht="57.75" customHeight="1" x14ac:dyDescent="0.25">
      <c r="A171" s="6"/>
      <c r="B171" s="92"/>
      <c r="C171" s="92"/>
      <c r="D171" s="92"/>
      <c r="E171" s="10"/>
      <c r="F171" s="88"/>
      <c r="G171" s="88"/>
      <c r="H171" s="88"/>
      <c r="I171" s="88"/>
      <c r="J171" s="7"/>
      <c r="K171" s="8"/>
      <c r="L171" s="9"/>
      <c r="M171" s="24" t="s">
        <v>520</v>
      </c>
      <c r="N171" s="25" t="s">
        <v>521</v>
      </c>
      <c r="O171" s="26">
        <f>O172+O175</f>
        <v>710.5</v>
      </c>
      <c r="P171" s="26">
        <f>P172+P175</f>
        <v>198</v>
      </c>
      <c r="Q171" s="57">
        <f t="shared" si="0"/>
        <v>0.27867698803659396</v>
      </c>
      <c r="R171" s="20"/>
    </row>
    <row r="172" spans="1:19" ht="59.25" customHeight="1" x14ac:dyDescent="0.25">
      <c r="A172" s="6"/>
      <c r="B172" s="92"/>
      <c r="C172" s="92"/>
      <c r="D172" s="92"/>
      <c r="E172" s="10"/>
      <c r="F172" s="88"/>
      <c r="G172" s="88"/>
      <c r="H172" s="88"/>
      <c r="I172" s="88"/>
      <c r="J172" s="7"/>
      <c r="K172" s="8"/>
      <c r="L172" s="9"/>
      <c r="M172" s="41" t="s">
        <v>522</v>
      </c>
      <c r="N172" s="42" t="s">
        <v>523</v>
      </c>
      <c r="O172" s="43">
        <f>O173+O174</f>
        <v>240.5</v>
      </c>
      <c r="P172" s="43">
        <f>P173+P174</f>
        <v>198</v>
      </c>
      <c r="Q172" s="58">
        <f t="shared" si="0"/>
        <v>0.82328482328482333</v>
      </c>
      <c r="R172" s="20"/>
    </row>
    <row r="173" spans="1:19" ht="104.25" customHeight="1" x14ac:dyDescent="0.25">
      <c r="A173" s="6"/>
      <c r="B173" s="92"/>
      <c r="C173" s="92"/>
      <c r="D173" s="92"/>
      <c r="E173" s="10"/>
      <c r="F173" s="88"/>
      <c r="G173" s="88"/>
      <c r="H173" s="88"/>
      <c r="I173" s="88"/>
      <c r="J173" s="7"/>
      <c r="K173" s="8"/>
      <c r="L173" s="9"/>
      <c r="M173" s="21" t="s">
        <v>524</v>
      </c>
      <c r="N173" s="11" t="s">
        <v>525</v>
      </c>
      <c r="O173" s="22">
        <v>198</v>
      </c>
      <c r="P173" s="22">
        <v>198</v>
      </c>
      <c r="Q173" s="59">
        <f t="shared" si="0"/>
        <v>1</v>
      </c>
      <c r="R173" s="20"/>
    </row>
    <row r="174" spans="1:19" ht="45.75" customHeight="1" x14ac:dyDescent="0.25">
      <c r="A174" s="6"/>
      <c r="B174" s="92"/>
      <c r="C174" s="92"/>
      <c r="D174" s="92"/>
      <c r="E174" s="10"/>
      <c r="F174" s="88"/>
      <c r="G174" s="88"/>
      <c r="H174" s="88"/>
      <c r="I174" s="88"/>
      <c r="J174" s="7"/>
      <c r="K174" s="8"/>
      <c r="L174" s="9"/>
      <c r="M174" s="21" t="s">
        <v>526</v>
      </c>
      <c r="N174" s="11" t="s">
        <v>527</v>
      </c>
      <c r="O174" s="22">
        <v>42.5</v>
      </c>
      <c r="P174" s="22">
        <v>0</v>
      </c>
      <c r="Q174" s="59">
        <f t="shared" si="0"/>
        <v>0</v>
      </c>
      <c r="R174" s="20"/>
    </row>
    <row r="175" spans="1:19" ht="76.5" customHeight="1" x14ac:dyDescent="0.25">
      <c r="A175" s="6"/>
      <c r="B175" s="101"/>
      <c r="C175" s="101"/>
      <c r="D175" s="101"/>
      <c r="E175" s="10"/>
      <c r="F175" s="98"/>
      <c r="G175" s="98"/>
      <c r="H175" s="98"/>
      <c r="I175" s="98"/>
      <c r="J175" s="7"/>
      <c r="K175" s="8"/>
      <c r="L175" s="9"/>
      <c r="M175" s="41" t="s">
        <v>557</v>
      </c>
      <c r="N175" s="42" t="s">
        <v>559</v>
      </c>
      <c r="O175" s="43">
        <f>O176</f>
        <v>470</v>
      </c>
      <c r="P175" s="43">
        <f t="shared" ref="P175:Q175" si="6">P176</f>
        <v>0</v>
      </c>
      <c r="Q175" s="43">
        <f t="shared" si="6"/>
        <v>0</v>
      </c>
      <c r="R175" s="20"/>
    </row>
    <row r="176" spans="1:19" ht="78" customHeight="1" x14ac:dyDescent="0.25">
      <c r="A176" s="6"/>
      <c r="B176" s="101"/>
      <c r="C176" s="101"/>
      <c r="D176" s="101"/>
      <c r="E176" s="10"/>
      <c r="F176" s="98"/>
      <c r="G176" s="98"/>
      <c r="H176" s="98"/>
      <c r="I176" s="98"/>
      <c r="J176" s="7"/>
      <c r="K176" s="8"/>
      <c r="L176" s="9"/>
      <c r="M176" s="21" t="s">
        <v>558</v>
      </c>
      <c r="N176" s="11">
        <v>1420060110</v>
      </c>
      <c r="O176" s="22">
        <v>470</v>
      </c>
      <c r="P176" s="22">
        <v>0</v>
      </c>
      <c r="Q176" s="59">
        <f t="shared" si="0"/>
        <v>0</v>
      </c>
      <c r="R176" s="20"/>
    </row>
    <row r="177" spans="1:18" ht="45.75" customHeight="1" x14ac:dyDescent="0.25">
      <c r="A177" s="6"/>
      <c r="B177" s="76"/>
      <c r="C177" s="76"/>
      <c r="D177" s="76"/>
      <c r="E177" s="10"/>
      <c r="F177" s="77"/>
      <c r="G177" s="77"/>
      <c r="H177" s="77"/>
      <c r="I177" s="77"/>
      <c r="J177" s="7"/>
      <c r="K177" s="8"/>
      <c r="L177" s="9"/>
      <c r="M177" s="24" t="s">
        <v>434</v>
      </c>
      <c r="N177" s="25" t="s">
        <v>435</v>
      </c>
      <c r="O177" s="26">
        <f>O178+O180</f>
        <v>70373.299999999988</v>
      </c>
      <c r="P177" s="26">
        <f>P178+P180</f>
        <v>210</v>
      </c>
      <c r="Q177" s="57">
        <f t="shared" si="0"/>
        <v>2.9840862940916516E-3</v>
      </c>
      <c r="R177" s="20"/>
    </row>
    <row r="178" spans="1:18" ht="31.5" customHeight="1" x14ac:dyDescent="0.25">
      <c r="A178" s="6"/>
      <c r="B178" s="76"/>
      <c r="C178" s="76"/>
      <c r="D178" s="76"/>
      <c r="E178" s="10"/>
      <c r="F178" s="77"/>
      <c r="G178" s="77"/>
      <c r="H178" s="77"/>
      <c r="I178" s="77"/>
      <c r="J178" s="7"/>
      <c r="K178" s="8"/>
      <c r="L178" s="9"/>
      <c r="M178" s="41" t="s">
        <v>436</v>
      </c>
      <c r="N178" s="42" t="s">
        <v>437</v>
      </c>
      <c r="O178" s="43">
        <f>O179</f>
        <v>210.9</v>
      </c>
      <c r="P178" s="43">
        <f>P179</f>
        <v>210</v>
      </c>
      <c r="Q178" s="58">
        <f t="shared" si="0"/>
        <v>0.99573257467994303</v>
      </c>
      <c r="R178" s="20"/>
    </row>
    <row r="179" spans="1:18" ht="45" customHeight="1" x14ac:dyDescent="0.25">
      <c r="A179" s="6"/>
      <c r="B179" s="76"/>
      <c r="C179" s="76"/>
      <c r="D179" s="76"/>
      <c r="E179" s="10"/>
      <c r="F179" s="77"/>
      <c r="G179" s="77"/>
      <c r="H179" s="77"/>
      <c r="I179" s="77"/>
      <c r="J179" s="7"/>
      <c r="K179" s="8"/>
      <c r="L179" s="9"/>
      <c r="M179" s="21" t="s">
        <v>438</v>
      </c>
      <c r="N179" s="11" t="s">
        <v>439</v>
      </c>
      <c r="O179" s="22">
        <v>210.9</v>
      </c>
      <c r="P179" s="22">
        <v>210</v>
      </c>
      <c r="Q179" s="59">
        <f t="shared" si="0"/>
        <v>0.99573257467994303</v>
      </c>
      <c r="R179" s="20"/>
    </row>
    <row r="180" spans="1:18" ht="17.25" customHeight="1" x14ac:dyDescent="0.25">
      <c r="A180" s="6"/>
      <c r="B180" s="76"/>
      <c r="C180" s="76"/>
      <c r="D180" s="76"/>
      <c r="E180" s="10"/>
      <c r="F180" s="77"/>
      <c r="G180" s="77"/>
      <c r="H180" s="77"/>
      <c r="I180" s="77"/>
      <c r="J180" s="7"/>
      <c r="K180" s="8"/>
      <c r="L180" s="9"/>
      <c r="M180" s="41" t="s">
        <v>440</v>
      </c>
      <c r="N180" s="42" t="s">
        <v>441</v>
      </c>
      <c r="O180" s="43">
        <f>O181+O182+O183+O184</f>
        <v>70162.399999999994</v>
      </c>
      <c r="P180" s="43">
        <f>P181+P182+P183+P184</f>
        <v>0</v>
      </c>
      <c r="Q180" s="58">
        <f t="shared" si="0"/>
        <v>0</v>
      </c>
      <c r="R180" s="20"/>
    </row>
    <row r="181" spans="1:18" ht="59.25" customHeight="1" x14ac:dyDescent="0.25">
      <c r="A181" s="6"/>
      <c r="B181" s="76"/>
      <c r="C181" s="76"/>
      <c r="D181" s="76"/>
      <c r="E181" s="10"/>
      <c r="F181" s="77"/>
      <c r="G181" s="77"/>
      <c r="H181" s="77"/>
      <c r="I181" s="77"/>
      <c r="J181" s="7"/>
      <c r="K181" s="8"/>
      <c r="L181" s="9"/>
      <c r="M181" s="21" t="s">
        <v>442</v>
      </c>
      <c r="N181" s="11" t="s">
        <v>443</v>
      </c>
      <c r="O181" s="22">
        <v>631.5</v>
      </c>
      <c r="P181" s="22">
        <v>0</v>
      </c>
      <c r="Q181" s="59">
        <f t="shared" si="0"/>
        <v>0</v>
      </c>
      <c r="R181" s="20"/>
    </row>
    <row r="182" spans="1:18" ht="60" customHeight="1" x14ac:dyDescent="0.25">
      <c r="A182" s="6"/>
      <c r="B182" s="76"/>
      <c r="C182" s="76"/>
      <c r="D182" s="76"/>
      <c r="E182" s="10"/>
      <c r="F182" s="77"/>
      <c r="G182" s="77"/>
      <c r="H182" s="77"/>
      <c r="I182" s="77"/>
      <c r="J182" s="7"/>
      <c r="K182" s="8"/>
      <c r="L182" s="9"/>
      <c r="M182" s="21" t="s">
        <v>444</v>
      </c>
      <c r="N182" s="11" t="s">
        <v>445</v>
      </c>
      <c r="O182" s="22">
        <v>1083.7</v>
      </c>
      <c r="P182" s="22">
        <v>0</v>
      </c>
      <c r="Q182" s="59">
        <f t="shared" si="0"/>
        <v>0</v>
      </c>
      <c r="R182" s="20"/>
    </row>
    <row r="183" spans="1:18" ht="46.5" customHeight="1" x14ac:dyDescent="0.25">
      <c r="A183" s="6"/>
      <c r="B183" s="92"/>
      <c r="C183" s="92"/>
      <c r="D183" s="92"/>
      <c r="E183" s="10"/>
      <c r="F183" s="88"/>
      <c r="G183" s="88"/>
      <c r="H183" s="88"/>
      <c r="I183" s="88"/>
      <c r="J183" s="7"/>
      <c r="K183" s="8"/>
      <c r="L183" s="9"/>
      <c r="M183" s="21" t="s">
        <v>528</v>
      </c>
      <c r="N183" s="11" t="s">
        <v>529</v>
      </c>
      <c r="O183" s="22">
        <v>67195</v>
      </c>
      <c r="P183" s="22">
        <v>0</v>
      </c>
      <c r="Q183" s="59">
        <f t="shared" si="0"/>
        <v>0</v>
      </c>
      <c r="R183" s="20"/>
    </row>
    <row r="184" spans="1:18" ht="63" customHeight="1" x14ac:dyDescent="0.25">
      <c r="A184" s="6"/>
      <c r="B184" s="76"/>
      <c r="C184" s="76"/>
      <c r="D184" s="76"/>
      <c r="E184" s="10"/>
      <c r="F184" s="77"/>
      <c r="G184" s="77"/>
      <c r="H184" s="77"/>
      <c r="I184" s="77"/>
      <c r="J184" s="7"/>
      <c r="K184" s="8"/>
      <c r="L184" s="9"/>
      <c r="M184" s="21" t="s">
        <v>446</v>
      </c>
      <c r="N184" s="11" t="s">
        <v>447</v>
      </c>
      <c r="O184" s="22">
        <v>1252.2</v>
      </c>
      <c r="P184" s="22">
        <v>0</v>
      </c>
      <c r="Q184" s="59">
        <f t="shared" si="0"/>
        <v>0</v>
      </c>
      <c r="R184" s="20"/>
    </row>
    <row r="185" spans="1:18" ht="60" customHeight="1" x14ac:dyDescent="0.25">
      <c r="A185" s="6"/>
      <c r="B185" s="76"/>
      <c r="C185" s="76"/>
      <c r="D185" s="76"/>
      <c r="E185" s="10"/>
      <c r="F185" s="77"/>
      <c r="G185" s="77"/>
      <c r="H185" s="77"/>
      <c r="I185" s="77"/>
      <c r="J185" s="7"/>
      <c r="K185" s="8"/>
      <c r="L185" s="9"/>
      <c r="M185" s="24" t="s">
        <v>448</v>
      </c>
      <c r="N185" s="25" t="s">
        <v>449</v>
      </c>
      <c r="O185" s="26">
        <f>O186+O188</f>
        <v>7141.8</v>
      </c>
      <c r="P185" s="26">
        <f>P186+P188</f>
        <v>89.2</v>
      </c>
      <c r="Q185" s="57">
        <f t="shared" si="0"/>
        <v>1.2489848497577642E-2</v>
      </c>
      <c r="R185" s="20"/>
    </row>
    <row r="186" spans="1:18" ht="31.5" customHeight="1" x14ac:dyDescent="0.25">
      <c r="A186" s="6"/>
      <c r="B186" s="76"/>
      <c r="C186" s="76"/>
      <c r="D186" s="76"/>
      <c r="E186" s="10"/>
      <c r="F186" s="77"/>
      <c r="G186" s="77"/>
      <c r="H186" s="77"/>
      <c r="I186" s="77"/>
      <c r="J186" s="7"/>
      <c r="K186" s="8"/>
      <c r="L186" s="9"/>
      <c r="M186" s="41" t="s">
        <v>450</v>
      </c>
      <c r="N186" s="42" t="s">
        <v>451</v>
      </c>
      <c r="O186" s="43">
        <f>O187</f>
        <v>7052.6</v>
      </c>
      <c r="P186" s="43">
        <f>P187</f>
        <v>0</v>
      </c>
      <c r="Q186" s="58">
        <f t="shared" si="0"/>
        <v>0</v>
      </c>
      <c r="R186" s="20"/>
    </row>
    <row r="187" spans="1:18" ht="61.5" customHeight="1" x14ac:dyDescent="0.25">
      <c r="A187" s="6"/>
      <c r="B187" s="76"/>
      <c r="C187" s="76"/>
      <c r="D187" s="76"/>
      <c r="E187" s="10"/>
      <c r="F187" s="77"/>
      <c r="G187" s="77"/>
      <c r="H187" s="77"/>
      <c r="I187" s="77"/>
      <c r="J187" s="7"/>
      <c r="K187" s="8"/>
      <c r="L187" s="9"/>
      <c r="M187" s="21" t="s">
        <v>452</v>
      </c>
      <c r="N187" s="11" t="s">
        <v>453</v>
      </c>
      <c r="O187" s="22">
        <v>7052.6</v>
      </c>
      <c r="P187" s="22">
        <v>0</v>
      </c>
      <c r="Q187" s="59">
        <f t="shared" si="0"/>
        <v>0</v>
      </c>
      <c r="R187" s="20"/>
    </row>
    <row r="188" spans="1:18" ht="30" customHeight="1" x14ac:dyDescent="0.25">
      <c r="A188" s="6"/>
      <c r="B188" s="76"/>
      <c r="C188" s="76"/>
      <c r="D188" s="76"/>
      <c r="E188" s="10"/>
      <c r="F188" s="77"/>
      <c r="G188" s="77"/>
      <c r="H188" s="77"/>
      <c r="I188" s="77"/>
      <c r="J188" s="7"/>
      <c r="K188" s="8"/>
      <c r="L188" s="9"/>
      <c r="M188" s="41" t="s">
        <v>454</v>
      </c>
      <c r="N188" s="42" t="s">
        <v>455</v>
      </c>
      <c r="O188" s="43">
        <f>O189+O190</f>
        <v>89.2</v>
      </c>
      <c r="P188" s="43">
        <f>P189+P190</f>
        <v>89.2</v>
      </c>
      <c r="Q188" s="58">
        <f t="shared" si="0"/>
        <v>1</v>
      </c>
      <c r="R188" s="20"/>
    </row>
    <row r="189" spans="1:18" ht="47.25" customHeight="1" x14ac:dyDescent="0.25">
      <c r="A189" s="6"/>
      <c r="B189" s="92"/>
      <c r="C189" s="92"/>
      <c r="D189" s="92"/>
      <c r="E189" s="10"/>
      <c r="F189" s="88"/>
      <c r="G189" s="88"/>
      <c r="H189" s="88"/>
      <c r="I189" s="88"/>
      <c r="J189" s="7"/>
      <c r="K189" s="8"/>
      <c r="L189" s="9"/>
      <c r="M189" s="21" t="s">
        <v>530</v>
      </c>
      <c r="N189" s="11" t="s">
        <v>457</v>
      </c>
      <c r="O189" s="22">
        <v>84.2</v>
      </c>
      <c r="P189" s="22">
        <v>84.2</v>
      </c>
      <c r="Q189" s="59">
        <f t="shared" si="0"/>
        <v>1</v>
      </c>
      <c r="R189" s="20"/>
    </row>
    <row r="190" spans="1:18" ht="48" customHeight="1" x14ac:dyDescent="0.25">
      <c r="A190" s="6"/>
      <c r="B190" s="76"/>
      <c r="C190" s="76"/>
      <c r="D190" s="76"/>
      <c r="E190" s="10"/>
      <c r="F190" s="77"/>
      <c r="G190" s="77"/>
      <c r="H190" s="77"/>
      <c r="I190" s="77"/>
      <c r="J190" s="7"/>
      <c r="K190" s="8"/>
      <c r="L190" s="9"/>
      <c r="M190" s="21" t="s">
        <v>456</v>
      </c>
      <c r="N190" s="11" t="s">
        <v>457</v>
      </c>
      <c r="O190" s="22">
        <v>5</v>
      </c>
      <c r="P190" s="22">
        <v>5</v>
      </c>
      <c r="Q190" s="59">
        <f t="shared" si="0"/>
        <v>1</v>
      </c>
      <c r="R190" s="20"/>
    </row>
    <row r="191" spans="1:18" ht="48" customHeight="1" x14ac:dyDescent="0.25">
      <c r="A191" s="6"/>
      <c r="B191" s="92"/>
      <c r="C191" s="92"/>
      <c r="D191" s="92"/>
      <c r="E191" s="10"/>
      <c r="F191" s="88"/>
      <c r="G191" s="88"/>
      <c r="H191" s="88"/>
      <c r="I191" s="88"/>
      <c r="J191" s="7"/>
      <c r="K191" s="8"/>
      <c r="L191" s="9"/>
      <c r="M191" s="24" t="s">
        <v>531</v>
      </c>
      <c r="N191" s="25" t="s">
        <v>532</v>
      </c>
      <c r="O191" s="26">
        <f>O192</f>
        <v>1510.7</v>
      </c>
      <c r="P191" s="26">
        <f>P192</f>
        <v>200</v>
      </c>
      <c r="Q191" s="57">
        <f t="shared" si="0"/>
        <v>0.13238895876083934</v>
      </c>
      <c r="R191" s="20"/>
    </row>
    <row r="192" spans="1:18" ht="46.5" customHeight="1" x14ac:dyDescent="0.25">
      <c r="A192" s="6"/>
      <c r="B192" s="92"/>
      <c r="C192" s="92"/>
      <c r="D192" s="92"/>
      <c r="E192" s="10"/>
      <c r="F192" s="88"/>
      <c r="G192" s="88"/>
      <c r="H192" s="88"/>
      <c r="I192" s="88"/>
      <c r="J192" s="7"/>
      <c r="K192" s="8"/>
      <c r="L192" s="9"/>
      <c r="M192" s="41" t="s">
        <v>533</v>
      </c>
      <c r="N192" s="42" t="s">
        <v>534</v>
      </c>
      <c r="O192" s="43">
        <f>O193+O194</f>
        <v>1510.7</v>
      </c>
      <c r="P192" s="43">
        <f>P193+P194</f>
        <v>200</v>
      </c>
      <c r="Q192" s="58">
        <f t="shared" ref="Q192:Q194" si="7">P192/O192</f>
        <v>0.13238895876083934</v>
      </c>
      <c r="R192" s="20"/>
    </row>
    <row r="193" spans="1:21" ht="78" customHeight="1" x14ac:dyDescent="0.25">
      <c r="A193" s="6"/>
      <c r="B193" s="92"/>
      <c r="C193" s="92"/>
      <c r="D193" s="92"/>
      <c r="E193" s="10"/>
      <c r="F193" s="88"/>
      <c r="G193" s="88"/>
      <c r="H193" s="88"/>
      <c r="I193" s="88"/>
      <c r="J193" s="7"/>
      <c r="K193" s="8"/>
      <c r="L193" s="9"/>
      <c r="M193" s="21" t="s">
        <v>535</v>
      </c>
      <c r="N193" s="11" t="s">
        <v>536</v>
      </c>
      <c r="O193" s="22">
        <v>250</v>
      </c>
      <c r="P193" s="22">
        <v>200</v>
      </c>
      <c r="Q193" s="59">
        <f t="shared" si="7"/>
        <v>0.8</v>
      </c>
      <c r="R193" s="20"/>
    </row>
    <row r="194" spans="1:21" ht="60.75" customHeight="1" x14ac:dyDescent="0.25">
      <c r="A194" s="6"/>
      <c r="B194" s="92"/>
      <c r="C194" s="92"/>
      <c r="D194" s="92"/>
      <c r="E194" s="10"/>
      <c r="F194" s="88"/>
      <c r="G194" s="88"/>
      <c r="H194" s="88"/>
      <c r="I194" s="88"/>
      <c r="J194" s="7"/>
      <c r="K194" s="8"/>
      <c r="L194" s="9"/>
      <c r="M194" s="21" t="s">
        <v>537</v>
      </c>
      <c r="N194" s="11" t="s">
        <v>538</v>
      </c>
      <c r="O194" s="22">
        <v>1260.7</v>
      </c>
      <c r="P194" s="22">
        <v>0</v>
      </c>
      <c r="Q194" s="59">
        <f t="shared" si="7"/>
        <v>0</v>
      </c>
      <c r="R194" s="20"/>
    </row>
    <row r="195" spans="1:21" s="28" customFormat="1" ht="33.75" customHeight="1" x14ac:dyDescent="0.25">
      <c r="A195" s="23"/>
      <c r="B195" s="108" t="s">
        <v>45</v>
      </c>
      <c r="C195" s="108"/>
      <c r="D195" s="108"/>
      <c r="E195" s="32">
        <v>102</v>
      </c>
      <c r="F195" s="109"/>
      <c r="G195" s="109"/>
      <c r="H195" s="109"/>
      <c r="I195" s="109"/>
      <c r="J195" s="29" t="s">
        <v>220</v>
      </c>
      <c r="K195" s="30">
        <v>120</v>
      </c>
      <c r="L195" s="31"/>
      <c r="M195" s="24" t="s">
        <v>52</v>
      </c>
      <c r="N195" s="25" t="s">
        <v>51</v>
      </c>
      <c r="O195" s="26">
        <f>O196+O199+O202+O205+O208+O211+O213</f>
        <v>52272.299999999988</v>
      </c>
      <c r="P195" s="26">
        <f>P196+P199+P202+P205+P208+P211+P213</f>
        <v>39217.299999999996</v>
      </c>
      <c r="Q195" s="57">
        <f t="shared" ref="Q195:Q227" si="8">P195/O195</f>
        <v>0.7502501324793438</v>
      </c>
      <c r="R195" s="27"/>
      <c r="S195" s="34"/>
    </row>
    <row r="196" spans="1:21" s="46" customFormat="1" ht="33" customHeight="1" x14ac:dyDescent="0.25">
      <c r="A196" s="36"/>
      <c r="B196" s="107" t="s">
        <v>221</v>
      </c>
      <c r="C196" s="107"/>
      <c r="D196" s="107"/>
      <c r="E196" s="37">
        <v>102</v>
      </c>
      <c r="F196" s="105"/>
      <c r="G196" s="105"/>
      <c r="H196" s="105"/>
      <c r="I196" s="105"/>
      <c r="J196" s="38" t="s">
        <v>220</v>
      </c>
      <c r="K196" s="39">
        <v>120</v>
      </c>
      <c r="L196" s="40"/>
      <c r="M196" s="41" t="s">
        <v>224</v>
      </c>
      <c r="N196" s="42" t="s">
        <v>223</v>
      </c>
      <c r="O196" s="43">
        <f>O197+O198</f>
        <v>1333.6000000000001</v>
      </c>
      <c r="P196" s="43">
        <f>P197+P198</f>
        <v>1019.9000000000001</v>
      </c>
      <c r="Q196" s="58">
        <f t="shared" si="8"/>
        <v>0.76477204559088185</v>
      </c>
      <c r="R196" s="44"/>
      <c r="S196" s="45"/>
    </row>
    <row r="197" spans="1:21" ht="62.25" customHeight="1" x14ac:dyDescent="0.25">
      <c r="A197" s="6"/>
      <c r="B197" s="110" t="s">
        <v>220</v>
      </c>
      <c r="C197" s="110"/>
      <c r="D197" s="110"/>
      <c r="E197" s="10">
        <v>102</v>
      </c>
      <c r="F197" s="106"/>
      <c r="G197" s="106"/>
      <c r="H197" s="106"/>
      <c r="I197" s="106"/>
      <c r="J197" s="7" t="s">
        <v>220</v>
      </c>
      <c r="K197" s="8">
        <v>120</v>
      </c>
      <c r="L197" s="9"/>
      <c r="M197" s="21" t="s">
        <v>222</v>
      </c>
      <c r="N197" s="11" t="s">
        <v>219</v>
      </c>
      <c r="O197" s="22">
        <v>1261.2</v>
      </c>
      <c r="P197" s="22">
        <v>994.2</v>
      </c>
      <c r="Q197" s="59">
        <f t="shared" si="8"/>
        <v>0.78829686013320643</v>
      </c>
      <c r="R197" s="20"/>
    </row>
    <row r="198" spans="1:21" ht="62.25" customHeight="1" x14ac:dyDescent="0.25">
      <c r="A198" s="6"/>
      <c r="B198" s="73"/>
      <c r="C198" s="73"/>
      <c r="D198" s="73"/>
      <c r="E198" s="10"/>
      <c r="F198" s="71"/>
      <c r="G198" s="71"/>
      <c r="H198" s="71"/>
      <c r="I198" s="71"/>
      <c r="J198" s="7"/>
      <c r="K198" s="8"/>
      <c r="L198" s="9"/>
      <c r="M198" s="21" t="s">
        <v>293</v>
      </c>
      <c r="N198" s="11" t="s">
        <v>294</v>
      </c>
      <c r="O198" s="22">
        <v>72.400000000000006</v>
      </c>
      <c r="P198" s="22">
        <v>25.7</v>
      </c>
      <c r="Q198" s="59">
        <f t="shared" si="8"/>
        <v>0.35497237569060769</v>
      </c>
      <c r="R198" s="20"/>
    </row>
    <row r="199" spans="1:21" s="46" customFormat="1" ht="32.25" customHeight="1" x14ac:dyDescent="0.25">
      <c r="A199" s="36"/>
      <c r="B199" s="107" t="s">
        <v>212</v>
      </c>
      <c r="C199" s="107"/>
      <c r="D199" s="107"/>
      <c r="E199" s="37">
        <v>103</v>
      </c>
      <c r="F199" s="105"/>
      <c r="G199" s="105"/>
      <c r="H199" s="105"/>
      <c r="I199" s="105"/>
      <c r="J199" s="38" t="s">
        <v>211</v>
      </c>
      <c r="K199" s="39">
        <v>240</v>
      </c>
      <c r="L199" s="40"/>
      <c r="M199" s="41" t="s">
        <v>218</v>
      </c>
      <c r="N199" s="42" t="s">
        <v>217</v>
      </c>
      <c r="O199" s="43">
        <f>O200+O201</f>
        <v>2102.4</v>
      </c>
      <c r="P199" s="43">
        <f>P200+P201</f>
        <v>1599.6</v>
      </c>
      <c r="Q199" s="58">
        <f t="shared" si="8"/>
        <v>0.76084474885844744</v>
      </c>
      <c r="R199" s="44"/>
      <c r="S199" s="45"/>
    </row>
    <row r="200" spans="1:21" ht="60.75" customHeight="1" x14ac:dyDescent="0.25">
      <c r="A200" s="6"/>
      <c r="B200" s="110" t="s">
        <v>215</v>
      </c>
      <c r="C200" s="110"/>
      <c r="D200" s="110"/>
      <c r="E200" s="10">
        <v>103</v>
      </c>
      <c r="F200" s="106"/>
      <c r="G200" s="106"/>
      <c r="H200" s="106"/>
      <c r="I200" s="106"/>
      <c r="J200" s="7" t="s">
        <v>215</v>
      </c>
      <c r="K200" s="8">
        <v>120</v>
      </c>
      <c r="L200" s="9"/>
      <c r="M200" s="21" t="s">
        <v>216</v>
      </c>
      <c r="N200" s="11" t="s">
        <v>214</v>
      </c>
      <c r="O200" s="22">
        <v>1882.7</v>
      </c>
      <c r="P200" s="22">
        <v>1424.5</v>
      </c>
      <c r="Q200" s="59">
        <f t="shared" si="8"/>
        <v>0.75662612205874535</v>
      </c>
      <c r="R200" s="20"/>
    </row>
    <row r="201" spans="1:21" ht="49.5" customHeight="1" x14ac:dyDescent="0.25">
      <c r="A201" s="6"/>
      <c r="B201" s="110" t="s">
        <v>211</v>
      </c>
      <c r="C201" s="110"/>
      <c r="D201" s="110"/>
      <c r="E201" s="10">
        <v>103</v>
      </c>
      <c r="F201" s="106"/>
      <c r="G201" s="106"/>
      <c r="H201" s="106"/>
      <c r="I201" s="106"/>
      <c r="J201" s="7" t="s">
        <v>211</v>
      </c>
      <c r="K201" s="8">
        <v>240</v>
      </c>
      <c r="L201" s="9"/>
      <c r="M201" s="21" t="s">
        <v>213</v>
      </c>
      <c r="N201" s="11" t="s">
        <v>210</v>
      </c>
      <c r="O201" s="22">
        <v>219.7</v>
      </c>
      <c r="P201" s="22">
        <v>175.1</v>
      </c>
      <c r="Q201" s="59">
        <f t="shared" si="8"/>
        <v>0.79699590350477922</v>
      </c>
      <c r="R201" s="20"/>
    </row>
    <row r="202" spans="1:21" s="46" customFormat="1" ht="32.25" customHeight="1" x14ac:dyDescent="0.25">
      <c r="A202" s="36"/>
      <c r="B202" s="107" t="s">
        <v>198</v>
      </c>
      <c r="C202" s="107"/>
      <c r="D202" s="107"/>
      <c r="E202" s="37">
        <v>106</v>
      </c>
      <c r="F202" s="105"/>
      <c r="G202" s="105"/>
      <c r="H202" s="105"/>
      <c r="I202" s="105"/>
      <c r="J202" s="38" t="s">
        <v>197</v>
      </c>
      <c r="K202" s="39">
        <v>850</v>
      </c>
      <c r="L202" s="40"/>
      <c r="M202" s="41" t="s">
        <v>203</v>
      </c>
      <c r="N202" s="42" t="s">
        <v>202</v>
      </c>
      <c r="O202" s="43">
        <f>O203+O204</f>
        <v>1620.7</v>
      </c>
      <c r="P202" s="43">
        <f>P203+P204</f>
        <v>1165</v>
      </c>
      <c r="Q202" s="58">
        <f t="shared" si="8"/>
        <v>0.7188251989880915</v>
      </c>
      <c r="R202" s="44"/>
      <c r="S202" s="45"/>
    </row>
    <row r="203" spans="1:21" ht="62.25" customHeight="1" x14ac:dyDescent="0.25">
      <c r="A203" s="6"/>
      <c r="B203" s="110" t="s">
        <v>201</v>
      </c>
      <c r="C203" s="110"/>
      <c r="D203" s="110"/>
      <c r="E203" s="10">
        <v>106</v>
      </c>
      <c r="F203" s="106"/>
      <c r="G203" s="106"/>
      <c r="H203" s="106"/>
      <c r="I203" s="106"/>
      <c r="J203" s="7" t="s">
        <v>201</v>
      </c>
      <c r="K203" s="8">
        <v>120</v>
      </c>
      <c r="L203" s="9"/>
      <c r="M203" s="21" t="s">
        <v>458</v>
      </c>
      <c r="N203" s="11" t="s">
        <v>200</v>
      </c>
      <c r="O203" s="22">
        <v>1502.5</v>
      </c>
      <c r="P203" s="22">
        <v>1095.3</v>
      </c>
      <c r="Q203" s="59">
        <f t="shared" si="8"/>
        <v>0.72898502495840267</v>
      </c>
      <c r="R203" s="20"/>
    </row>
    <row r="204" spans="1:21" ht="59.25" customHeight="1" x14ac:dyDescent="0.25">
      <c r="A204" s="6"/>
      <c r="B204" s="110" t="s">
        <v>197</v>
      </c>
      <c r="C204" s="110"/>
      <c r="D204" s="110"/>
      <c r="E204" s="10">
        <v>106</v>
      </c>
      <c r="F204" s="106"/>
      <c r="G204" s="106"/>
      <c r="H204" s="106"/>
      <c r="I204" s="106"/>
      <c r="J204" s="7" t="s">
        <v>197</v>
      </c>
      <c r="K204" s="8">
        <v>850</v>
      </c>
      <c r="L204" s="9"/>
      <c r="M204" s="21" t="s">
        <v>199</v>
      </c>
      <c r="N204" s="11" t="s">
        <v>196</v>
      </c>
      <c r="O204" s="22">
        <v>118.2</v>
      </c>
      <c r="P204" s="22">
        <v>69.7</v>
      </c>
      <c r="Q204" s="59">
        <f t="shared" si="8"/>
        <v>0.58967851099830793</v>
      </c>
      <c r="R204" s="20"/>
    </row>
    <row r="205" spans="1:21" s="46" customFormat="1" ht="34.5" customHeight="1" x14ac:dyDescent="0.25">
      <c r="A205" s="36"/>
      <c r="B205" s="107" t="s">
        <v>206</v>
      </c>
      <c r="C205" s="107"/>
      <c r="D205" s="107"/>
      <c r="E205" s="37">
        <v>104</v>
      </c>
      <c r="F205" s="105"/>
      <c r="G205" s="105"/>
      <c r="H205" s="105"/>
      <c r="I205" s="105"/>
      <c r="J205" s="38" t="s">
        <v>205</v>
      </c>
      <c r="K205" s="39">
        <v>850</v>
      </c>
      <c r="L205" s="40"/>
      <c r="M205" s="41" t="s">
        <v>295</v>
      </c>
      <c r="N205" s="42" t="s">
        <v>209</v>
      </c>
      <c r="O205" s="43">
        <f>O206+O207</f>
        <v>34950.299999999996</v>
      </c>
      <c r="P205" s="43">
        <f>P206+P207</f>
        <v>26293.200000000001</v>
      </c>
      <c r="Q205" s="58">
        <f t="shared" si="8"/>
        <v>0.75230255534287271</v>
      </c>
      <c r="R205" s="44"/>
      <c r="S205" s="45"/>
    </row>
    <row r="206" spans="1:21" ht="60.75" customHeight="1" x14ac:dyDescent="0.25">
      <c r="A206" s="6"/>
      <c r="B206" s="110" t="s">
        <v>208</v>
      </c>
      <c r="C206" s="110"/>
      <c r="D206" s="110"/>
      <c r="E206" s="10">
        <v>104</v>
      </c>
      <c r="F206" s="106"/>
      <c r="G206" s="106"/>
      <c r="H206" s="106"/>
      <c r="I206" s="106"/>
      <c r="J206" s="7" t="s">
        <v>208</v>
      </c>
      <c r="K206" s="8">
        <v>120</v>
      </c>
      <c r="L206" s="9"/>
      <c r="M206" s="21" t="s">
        <v>296</v>
      </c>
      <c r="N206" s="11" t="s">
        <v>207</v>
      </c>
      <c r="O206" s="22">
        <v>30639.599999999999</v>
      </c>
      <c r="P206" s="22">
        <v>23377.4</v>
      </c>
      <c r="Q206" s="59">
        <f t="shared" si="8"/>
        <v>0.76297993446389645</v>
      </c>
      <c r="R206" s="20"/>
    </row>
    <row r="207" spans="1:21" ht="48" customHeight="1" x14ac:dyDescent="0.25">
      <c r="A207" s="6"/>
      <c r="B207" s="110" t="s">
        <v>205</v>
      </c>
      <c r="C207" s="110"/>
      <c r="D207" s="110"/>
      <c r="E207" s="10">
        <v>104</v>
      </c>
      <c r="F207" s="106"/>
      <c r="G207" s="106"/>
      <c r="H207" s="106"/>
      <c r="I207" s="106"/>
      <c r="J207" s="7" t="s">
        <v>205</v>
      </c>
      <c r="K207" s="8">
        <v>850</v>
      </c>
      <c r="L207" s="9"/>
      <c r="M207" s="21" t="s">
        <v>297</v>
      </c>
      <c r="N207" s="11" t="s">
        <v>204</v>
      </c>
      <c r="O207" s="22">
        <v>4310.7</v>
      </c>
      <c r="P207" s="22">
        <v>2915.8</v>
      </c>
      <c r="Q207" s="59">
        <f t="shared" si="8"/>
        <v>0.67640986382722068</v>
      </c>
      <c r="R207" s="20"/>
    </row>
    <row r="208" spans="1:21" s="46" customFormat="1" ht="46.5" customHeight="1" x14ac:dyDescent="0.25">
      <c r="A208" s="36"/>
      <c r="B208" s="107" t="s">
        <v>44</v>
      </c>
      <c r="C208" s="107"/>
      <c r="D208" s="107"/>
      <c r="E208" s="37">
        <v>106</v>
      </c>
      <c r="F208" s="105"/>
      <c r="G208" s="105"/>
      <c r="H208" s="105"/>
      <c r="I208" s="105"/>
      <c r="J208" s="38" t="s">
        <v>43</v>
      </c>
      <c r="K208" s="39">
        <v>850</v>
      </c>
      <c r="L208" s="40"/>
      <c r="M208" s="41" t="s">
        <v>50</v>
      </c>
      <c r="N208" s="42" t="s">
        <v>49</v>
      </c>
      <c r="O208" s="43">
        <f>O209+O210</f>
        <v>8164.6</v>
      </c>
      <c r="P208" s="43">
        <f>P209+P210</f>
        <v>5943.4</v>
      </c>
      <c r="Q208" s="58">
        <f t="shared" si="8"/>
        <v>0.72794748058692393</v>
      </c>
      <c r="R208" s="44"/>
      <c r="S208" s="62"/>
      <c r="T208" s="62"/>
      <c r="U208" s="63"/>
    </row>
    <row r="209" spans="1:21" ht="61.5" customHeight="1" x14ac:dyDescent="0.25">
      <c r="A209" s="6"/>
      <c r="B209" s="110" t="s">
        <v>47</v>
      </c>
      <c r="C209" s="110"/>
      <c r="D209" s="110"/>
      <c r="E209" s="10">
        <v>106</v>
      </c>
      <c r="F209" s="106"/>
      <c r="G209" s="106"/>
      <c r="H209" s="106"/>
      <c r="I209" s="106"/>
      <c r="J209" s="7" t="s">
        <v>47</v>
      </c>
      <c r="K209" s="8">
        <v>120</v>
      </c>
      <c r="L209" s="9"/>
      <c r="M209" s="21" t="s">
        <v>48</v>
      </c>
      <c r="N209" s="11" t="s">
        <v>46</v>
      </c>
      <c r="O209" s="22">
        <v>7502.1</v>
      </c>
      <c r="P209" s="22">
        <v>5607.4</v>
      </c>
      <c r="Q209" s="59">
        <f t="shared" si="8"/>
        <v>0.74744404899961336</v>
      </c>
      <c r="R209" s="20"/>
      <c r="S209" s="51"/>
      <c r="T209" s="51"/>
      <c r="U209" s="52"/>
    </row>
    <row r="210" spans="1:21" ht="61.5" customHeight="1" x14ac:dyDescent="0.25">
      <c r="A210" s="6"/>
      <c r="B210" s="110" t="s">
        <v>43</v>
      </c>
      <c r="C210" s="110"/>
      <c r="D210" s="110"/>
      <c r="E210" s="10">
        <v>106</v>
      </c>
      <c r="F210" s="106"/>
      <c r="G210" s="106"/>
      <c r="H210" s="106"/>
      <c r="I210" s="106"/>
      <c r="J210" s="7" t="s">
        <v>43</v>
      </c>
      <c r="K210" s="8">
        <v>850</v>
      </c>
      <c r="L210" s="9"/>
      <c r="M210" s="21" t="s">
        <v>298</v>
      </c>
      <c r="N210" s="11" t="s">
        <v>42</v>
      </c>
      <c r="O210" s="22">
        <v>662.5</v>
      </c>
      <c r="P210" s="22">
        <v>336</v>
      </c>
      <c r="Q210" s="59">
        <f t="shared" si="8"/>
        <v>0.50716981132075467</v>
      </c>
      <c r="R210" s="20"/>
      <c r="S210" s="51"/>
      <c r="T210" s="51"/>
      <c r="U210" s="52"/>
    </row>
    <row r="211" spans="1:21" s="46" customFormat="1" ht="78.75" customHeight="1" x14ac:dyDescent="0.25">
      <c r="A211" s="36"/>
      <c r="B211" s="107" t="s">
        <v>190</v>
      </c>
      <c r="C211" s="107"/>
      <c r="D211" s="107"/>
      <c r="E211" s="37">
        <v>113</v>
      </c>
      <c r="F211" s="105"/>
      <c r="G211" s="105"/>
      <c r="H211" s="105"/>
      <c r="I211" s="105"/>
      <c r="J211" s="38" t="s">
        <v>189</v>
      </c>
      <c r="K211" s="39">
        <v>850</v>
      </c>
      <c r="L211" s="40"/>
      <c r="M211" s="41" t="s">
        <v>299</v>
      </c>
      <c r="N211" s="42" t="s">
        <v>192</v>
      </c>
      <c r="O211" s="43">
        <f>O212</f>
        <v>3908.1</v>
      </c>
      <c r="P211" s="43">
        <f>P212</f>
        <v>3072.2</v>
      </c>
      <c r="Q211" s="58">
        <f t="shared" si="8"/>
        <v>0.78611089787876454</v>
      </c>
      <c r="R211" s="44"/>
      <c r="S211" s="45"/>
    </row>
    <row r="212" spans="1:21" ht="76.5" customHeight="1" x14ac:dyDescent="0.25">
      <c r="A212" s="6"/>
      <c r="B212" s="110" t="s">
        <v>189</v>
      </c>
      <c r="C212" s="110"/>
      <c r="D212" s="110"/>
      <c r="E212" s="10">
        <v>113</v>
      </c>
      <c r="F212" s="106"/>
      <c r="G212" s="106"/>
      <c r="H212" s="106"/>
      <c r="I212" s="106"/>
      <c r="J212" s="7" t="s">
        <v>189</v>
      </c>
      <c r="K212" s="8">
        <v>850</v>
      </c>
      <c r="L212" s="9"/>
      <c r="M212" s="21" t="s">
        <v>191</v>
      </c>
      <c r="N212" s="11" t="s">
        <v>188</v>
      </c>
      <c r="O212" s="22">
        <v>3908.1</v>
      </c>
      <c r="P212" s="22">
        <v>3072.2</v>
      </c>
      <c r="Q212" s="59">
        <f t="shared" si="8"/>
        <v>0.78611089787876454</v>
      </c>
      <c r="R212" s="20"/>
    </row>
    <row r="213" spans="1:21" ht="47.25" customHeight="1" x14ac:dyDescent="0.25">
      <c r="A213" s="6"/>
      <c r="B213" s="55"/>
      <c r="C213" s="54"/>
      <c r="D213" s="54"/>
      <c r="E213" s="10"/>
      <c r="F213" s="54"/>
      <c r="G213" s="54"/>
      <c r="H213" s="54"/>
      <c r="I213" s="54"/>
      <c r="J213" s="7"/>
      <c r="K213" s="8"/>
      <c r="L213" s="9"/>
      <c r="M213" s="41" t="s">
        <v>238</v>
      </c>
      <c r="N213" s="42" t="s">
        <v>239</v>
      </c>
      <c r="O213" s="43">
        <f t="shared" ref="O213:P213" si="9">O214</f>
        <v>192.6</v>
      </c>
      <c r="P213" s="43">
        <f t="shared" si="9"/>
        <v>124</v>
      </c>
      <c r="Q213" s="58">
        <f t="shared" si="8"/>
        <v>0.64382139148494288</v>
      </c>
      <c r="R213" s="20"/>
    </row>
    <row r="214" spans="1:21" ht="47.25" customHeight="1" x14ac:dyDescent="0.25">
      <c r="A214" s="6"/>
      <c r="B214" s="55"/>
      <c r="C214" s="54"/>
      <c r="D214" s="54"/>
      <c r="E214" s="10"/>
      <c r="F214" s="54"/>
      <c r="G214" s="54"/>
      <c r="H214" s="54"/>
      <c r="I214" s="54"/>
      <c r="J214" s="7"/>
      <c r="K214" s="8"/>
      <c r="L214" s="9"/>
      <c r="M214" s="21" t="s">
        <v>300</v>
      </c>
      <c r="N214" s="11" t="s">
        <v>240</v>
      </c>
      <c r="O214" s="22">
        <v>192.6</v>
      </c>
      <c r="P214" s="22">
        <v>124</v>
      </c>
      <c r="Q214" s="59">
        <f t="shared" si="8"/>
        <v>0.64382139148494288</v>
      </c>
      <c r="R214" s="20"/>
    </row>
    <row r="215" spans="1:21" s="28" customFormat="1" ht="60" customHeight="1" x14ac:dyDescent="0.25">
      <c r="A215" s="23"/>
      <c r="B215" s="108" t="s">
        <v>17</v>
      </c>
      <c r="C215" s="108"/>
      <c r="D215" s="108"/>
      <c r="E215" s="32">
        <v>113</v>
      </c>
      <c r="F215" s="109"/>
      <c r="G215" s="109"/>
      <c r="H215" s="109"/>
      <c r="I215" s="109"/>
      <c r="J215" s="29" t="s">
        <v>187</v>
      </c>
      <c r="K215" s="30">
        <v>240</v>
      </c>
      <c r="L215" s="31"/>
      <c r="M215" s="24" t="s">
        <v>19</v>
      </c>
      <c r="N215" s="25" t="s">
        <v>18</v>
      </c>
      <c r="O215" s="26">
        <f>O216+O219</f>
        <v>1331.8</v>
      </c>
      <c r="P215" s="26">
        <f>P216+P219</f>
        <v>869.4</v>
      </c>
      <c r="Q215" s="57">
        <f t="shared" si="8"/>
        <v>0.65280072082895335</v>
      </c>
      <c r="R215" s="27"/>
      <c r="S215" s="34"/>
    </row>
    <row r="216" spans="1:21" s="46" customFormat="1" ht="20.25" customHeight="1" x14ac:dyDescent="0.25">
      <c r="A216" s="36"/>
      <c r="B216" s="72"/>
      <c r="C216" s="72"/>
      <c r="D216" s="72"/>
      <c r="E216" s="37"/>
      <c r="F216" s="70"/>
      <c r="G216" s="70"/>
      <c r="H216" s="70"/>
      <c r="I216" s="70"/>
      <c r="J216" s="38"/>
      <c r="K216" s="39"/>
      <c r="L216" s="40"/>
      <c r="M216" s="41" t="s">
        <v>301</v>
      </c>
      <c r="N216" s="42" t="s">
        <v>302</v>
      </c>
      <c r="O216" s="43">
        <f>O217+O218</f>
        <v>1295.2</v>
      </c>
      <c r="P216" s="43">
        <f>P217+P218</f>
        <v>833.6</v>
      </c>
      <c r="Q216" s="58">
        <f t="shared" si="8"/>
        <v>0.64360716491661518</v>
      </c>
      <c r="R216" s="44"/>
      <c r="S216" s="45"/>
    </row>
    <row r="217" spans="1:21" ht="91.5" customHeight="1" x14ac:dyDescent="0.25">
      <c r="A217" s="6"/>
      <c r="B217" s="73"/>
      <c r="C217" s="73"/>
      <c r="D217" s="73"/>
      <c r="E217" s="10"/>
      <c r="F217" s="71"/>
      <c r="G217" s="71"/>
      <c r="H217" s="71"/>
      <c r="I217" s="71"/>
      <c r="J217" s="7"/>
      <c r="K217" s="8"/>
      <c r="L217" s="9"/>
      <c r="M217" s="21" t="s">
        <v>303</v>
      </c>
      <c r="N217" s="11" t="s">
        <v>304</v>
      </c>
      <c r="O217" s="22">
        <v>1167.7</v>
      </c>
      <c r="P217" s="22">
        <v>811</v>
      </c>
      <c r="Q217" s="59">
        <f t="shared" si="8"/>
        <v>0.69452770403357023</v>
      </c>
      <c r="R217" s="20"/>
    </row>
    <row r="218" spans="1:21" ht="78.75" customHeight="1" x14ac:dyDescent="0.25">
      <c r="A218" s="6"/>
      <c r="B218" s="73"/>
      <c r="C218" s="73"/>
      <c r="D218" s="73"/>
      <c r="E218" s="10"/>
      <c r="F218" s="71"/>
      <c r="G218" s="71"/>
      <c r="H218" s="71"/>
      <c r="I218" s="71"/>
      <c r="J218" s="7"/>
      <c r="K218" s="8"/>
      <c r="L218" s="9"/>
      <c r="M218" s="21" t="s">
        <v>306</v>
      </c>
      <c r="N218" s="11" t="s">
        <v>305</v>
      </c>
      <c r="O218" s="22">
        <v>127.5</v>
      </c>
      <c r="P218" s="22">
        <v>22.6</v>
      </c>
      <c r="Q218" s="59">
        <f t="shared" si="8"/>
        <v>0.17725490196078433</v>
      </c>
      <c r="R218" s="20"/>
    </row>
    <row r="219" spans="1:21" s="46" customFormat="1" ht="21" customHeight="1" x14ac:dyDescent="0.25">
      <c r="A219" s="36"/>
      <c r="B219" s="72"/>
      <c r="C219" s="72"/>
      <c r="D219" s="72"/>
      <c r="E219" s="37"/>
      <c r="F219" s="70"/>
      <c r="G219" s="70"/>
      <c r="H219" s="70"/>
      <c r="I219" s="70"/>
      <c r="J219" s="38"/>
      <c r="K219" s="39"/>
      <c r="L219" s="40"/>
      <c r="M219" s="41" t="s">
        <v>307</v>
      </c>
      <c r="N219" s="42" t="s">
        <v>308</v>
      </c>
      <c r="O219" s="43">
        <f>O220</f>
        <v>36.6</v>
      </c>
      <c r="P219" s="43">
        <f>P220</f>
        <v>35.799999999999997</v>
      </c>
      <c r="Q219" s="58">
        <f t="shared" si="8"/>
        <v>0.97814207650273211</v>
      </c>
      <c r="R219" s="44"/>
      <c r="S219" s="45"/>
    </row>
    <row r="220" spans="1:21" ht="59.25" customHeight="1" x14ac:dyDescent="0.25">
      <c r="A220" s="6"/>
      <c r="B220" s="73"/>
      <c r="C220" s="73"/>
      <c r="D220" s="73"/>
      <c r="E220" s="10"/>
      <c r="F220" s="71"/>
      <c r="G220" s="71"/>
      <c r="H220" s="71"/>
      <c r="I220" s="71"/>
      <c r="J220" s="7"/>
      <c r="K220" s="8"/>
      <c r="L220" s="9"/>
      <c r="M220" s="21" t="s">
        <v>309</v>
      </c>
      <c r="N220" s="11" t="s">
        <v>310</v>
      </c>
      <c r="O220" s="22">
        <v>36.6</v>
      </c>
      <c r="P220" s="22">
        <v>35.799999999999997</v>
      </c>
      <c r="Q220" s="59">
        <f t="shared" si="8"/>
        <v>0.97814207650273211</v>
      </c>
      <c r="R220" s="20"/>
    </row>
    <row r="221" spans="1:21" s="28" customFormat="1" ht="60" customHeight="1" x14ac:dyDescent="0.25">
      <c r="A221" s="23"/>
      <c r="B221" s="108" t="s">
        <v>168</v>
      </c>
      <c r="C221" s="108"/>
      <c r="D221" s="108"/>
      <c r="E221" s="32">
        <v>309</v>
      </c>
      <c r="F221" s="109"/>
      <c r="G221" s="109"/>
      <c r="H221" s="109"/>
      <c r="I221" s="109"/>
      <c r="J221" s="29" t="s">
        <v>166</v>
      </c>
      <c r="K221" s="30">
        <v>240</v>
      </c>
      <c r="L221" s="31"/>
      <c r="M221" s="24" t="s">
        <v>171</v>
      </c>
      <c r="N221" s="25" t="s">
        <v>170</v>
      </c>
      <c r="O221" s="26">
        <f>O222</f>
        <v>50</v>
      </c>
      <c r="P221" s="26">
        <f>P222</f>
        <v>0</v>
      </c>
      <c r="Q221" s="57">
        <f t="shared" si="8"/>
        <v>0</v>
      </c>
      <c r="R221" s="27"/>
      <c r="S221" s="34"/>
    </row>
    <row r="222" spans="1:21" s="46" customFormat="1" ht="31.5" customHeight="1" x14ac:dyDescent="0.25">
      <c r="A222" s="36"/>
      <c r="B222" s="107" t="s">
        <v>167</v>
      </c>
      <c r="C222" s="107"/>
      <c r="D222" s="107"/>
      <c r="E222" s="37">
        <v>309</v>
      </c>
      <c r="F222" s="105"/>
      <c r="G222" s="105"/>
      <c r="H222" s="105"/>
      <c r="I222" s="105"/>
      <c r="J222" s="38" t="s">
        <v>166</v>
      </c>
      <c r="K222" s="39">
        <v>240</v>
      </c>
      <c r="L222" s="40"/>
      <c r="M222" s="41" t="s">
        <v>169</v>
      </c>
      <c r="N222" s="42" t="s">
        <v>459</v>
      </c>
      <c r="O222" s="43">
        <f>O223</f>
        <v>50</v>
      </c>
      <c r="P222" s="43">
        <f>P223</f>
        <v>0</v>
      </c>
      <c r="Q222" s="58">
        <f t="shared" si="8"/>
        <v>0</v>
      </c>
      <c r="R222" s="44"/>
      <c r="S222" s="45"/>
    </row>
    <row r="223" spans="1:21" ht="33.75" customHeight="1" x14ac:dyDescent="0.25">
      <c r="A223" s="6"/>
      <c r="B223" s="110" t="s">
        <v>166</v>
      </c>
      <c r="C223" s="110"/>
      <c r="D223" s="110"/>
      <c r="E223" s="10">
        <v>309</v>
      </c>
      <c r="F223" s="106"/>
      <c r="G223" s="106"/>
      <c r="H223" s="106"/>
      <c r="I223" s="106"/>
      <c r="J223" s="7" t="s">
        <v>166</v>
      </c>
      <c r="K223" s="8">
        <v>240</v>
      </c>
      <c r="L223" s="9"/>
      <c r="M223" s="21" t="s">
        <v>460</v>
      </c>
      <c r="N223" s="11" t="s">
        <v>461</v>
      </c>
      <c r="O223" s="22">
        <v>50</v>
      </c>
      <c r="P223" s="22">
        <v>0</v>
      </c>
      <c r="Q223" s="59">
        <f t="shared" si="8"/>
        <v>0</v>
      </c>
      <c r="R223" s="20"/>
    </row>
    <row r="224" spans="1:21" s="28" customFormat="1" ht="30" customHeight="1" x14ac:dyDescent="0.25">
      <c r="A224" s="23"/>
      <c r="B224" s="108" t="s">
        <v>175</v>
      </c>
      <c r="C224" s="108"/>
      <c r="D224" s="108"/>
      <c r="E224" s="32">
        <v>203</v>
      </c>
      <c r="F224" s="109"/>
      <c r="G224" s="109"/>
      <c r="H224" s="109"/>
      <c r="I224" s="109"/>
      <c r="J224" s="29" t="s">
        <v>173</v>
      </c>
      <c r="K224" s="30">
        <v>240</v>
      </c>
      <c r="L224" s="31"/>
      <c r="M224" s="24" t="s">
        <v>180</v>
      </c>
      <c r="N224" s="25" t="s">
        <v>179</v>
      </c>
      <c r="O224" s="26">
        <f>O225</f>
        <v>788</v>
      </c>
      <c r="P224" s="26">
        <f>P225</f>
        <v>600.29999999999995</v>
      </c>
      <c r="Q224" s="57">
        <f t="shared" si="8"/>
        <v>0.76180203045685269</v>
      </c>
      <c r="R224" s="27"/>
      <c r="S224" s="34"/>
    </row>
    <row r="225" spans="1:20" s="46" customFormat="1" ht="33" customHeight="1" x14ac:dyDescent="0.25">
      <c r="A225" s="36"/>
      <c r="B225" s="107" t="s">
        <v>174</v>
      </c>
      <c r="C225" s="107"/>
      <c r="D225" s="107"/>
      <c r="E225" s="37">
        <v>203</v>
      </c>
      <c r="F225" s="105"/>
      <c r="G225" s="105"/>
      <c r="H225" s="105"/>
      <c r="I225" s="105"/>
      <c r="J225" s="38" t="s">
        <v>173</v>
      </c>
      <c r="K225" s="39">
        <v>240</v>
      </c>
      <c r="L225" s="40"/>
      <c r="M225" s="41" t="s">
        <v>178</v>
      </c>
      <c r="N225" s="42" t="s">
        <v>177</v>
      </c>
      <c r="O225" s="43">
        <f>O226</f>
        <v>788</v>
      </c>
      <c r="P225" s="43">
        <f>P226</f>
        <v>600.29999999999995</v>
      </c>
      <c r="Q225" s="58">
        <f t="shared" si="8"/>
        <v>0.76180203045685269</v>
      </c>
      <c r="R225" s="44"/>
      <c r="S225" s="45"/>
    </row>
    <row r="226" spans="1:20" ht="32.25" customHeight="1" x14ac:dyDescent="0.25">
      <c r="A226" s="6"/>
      <c r="B226" s="110" t="s">
        <v>173</v>
      </c>
      <c r="C226" s="110"/>
      <c r="D226" s="110"/>
      <c r="E226" s="10">
        <v>203</v>
      </c>
      <c r="F226" s="106"/>
      <c r="G226" s="106"/>
      <c r="H226" s="106"/>
      <c r="I226" s="106"/>
      <c r="J226" s="7" t="s">
        <v>173</v>
      </c>
      <c r="K226" s="8">
        <v>240</v>
      </c>
      <c r="L226" s="9"/>
      <c r="M226" s="21" t="s">
        <v>176</v>
      </c>
      <c r="N226" s="11" t="s">
        <v>172</v>
      </c>
      <c r="O226" s="22">
        <v>788</v>
      </c>
      <c r="P226" s="22">
        <v>600.29999999999995</v>
      </c>
      <c r="Q226" s="59">
        <f t="shared" si="8"/>
        <v>0.76180203045685269</v>
      </c>
      <c r="R226" s="20"/>
    </row>
    <row r="227" spans="1:20" s="28" customFormat="1" ht="30.75" customHeight="1" x14ac:dyDescent="0.25">
      <c r="A227" s="23"/>
      <c r="B227" s="108" t="s">
        <v>14</v>
      </c>
      <c r="C227" s="108"/>
      <c r="D227" s="108"/>
      <c r="E227" s="32">
        <v>1003</v>
      </c>
      <c r="F227" s="109"/>
      <c r="G227" s="109"/>
      <c r="H227" s="109"/>
      <c r="I227" s="109"/>
      <c r="J227" s="29" t="s">
        <v>33</v>
      </c>
      <c r="K227" s="30">
        <v>310</v>
      </c>
      <c r="L227" s="31"/>
      <c r="M227" s="24" t="s">
        <v>16</v>
      </c>
      <c r="N227" s="25" t="s">
        <v>462</v>
      </c>
      <c r="O227" s="26">
        <f>O228</f>
        <v>99</v>
      </c>
      <c r="P227" s="26">
        <f>P228</f>
        <v>0</v>
      </c>
      <c r="Q227" s="57">
        <f t="shared" si="8"/>
        <v>0</v>
      </c>
      <c r="R227" s="27"/>
      <c r="S227" s="34"/>
    </row>
    <row r="228" spans="1:20" s="46" customFormat="1" ht="59.25" customHeight="1" x14ac:dyDescent="0.25">
      <c r="A228" s="36"/>
      <c r="B228" s="72"/>
      <c r="C228" s="72"/>
      <c r="D228" s="72"/>
      <c r="E228" s="37"/>
      <c r="F228" s="70"/>
      <c r="G228" s="70"/>
      <c r="H228" s="70"/>
      <c r="I228" s="70"/>
      <c r="J228" s="38"/>
      <c r="K228" s="39"/>
      <c r="L228" s="40"/>
      <c r="M228" s="41" t="s">
        <v>463</v>
      </c>
      <c r="N228" s="42" t="s">
        <v>464</v>
      </c>
      <c r="O228" s="43">
        <f>O229</f>
        <v>99</v>
      </c>
      <c r="P228" s="43">
        <f>P229</f>
        <v>0</v>
      </c>
      <c r="Q228" s="58">
        <f t="shared" ref="Q228:Q236" si="10">P228/O228</f>
        <v>0</v>
      </c>
      <c r="R228" s="44"/>
      <c r="S228" s="45"/>
    </row>
    <row r="229" spans="1:20" ht="108.75" customHeight="1" x14ac:dyDescent="0.25">
      <c r="A229" s="6"/>
      <c r="B229" s="73"/>
      <c r="C229" s="73"/>
      <c r="D229" s="73"/>
      <c r="E229" s="10"/>
      <c r="F229" s="71"/>
      <c r="G229" s="71"/>
      <c r="H229" s="71"/>
      <c r="I229" s="71"/>
      <c r="J229" s="7"/>
      <c r="K229" s="8"/>
      <c r="L229" s="9"/>
      <c r="M229" s="21" t="s">
        <v>311</v>
      </c>
      <c r="N229" s="11" t="s">
        <v>465</v>
      </c>
      <c r="O229" s="22">
        <v>99</v>
      </c>
      <c r="P229" s="22">
        <v>0</v>
      </c>
      <c r="Q229" s="59">
        <f t="shared" si="10"/>
        <v>0</v>
      </c>
      <c r="R229" s="20"/>
    </row>
    <row r="230" spans="1:20" s="28" customFormat="1" ht="31.5" customHeight="1" x14ac:dyDescent="0.25">
      <c r="A230" s="23"/>
      <c r="B230" s="108" t="s">
        <v>2</v>
      </c>
      <c r="C230" s="108"/>
      <c r="D230" s="108"/>
      <c r="E230" s="32">
        <v>1201</v>
      </c>
      <c r="F230" s="109"/>
      <c r="G230" s="109"/>
      <c r="H230" s="109"/>
      <c r="I230" s="109"/>
      <c r="J230" s="29" t="s">
        <v>3</v>
      </c>
      <c r="K230" s="30">
        <v>240</v>
      </c>
      <c r="L230" s="31"/>
      <c r="M230" s="24" t="s">
        <v>466</v>
      </c>
      <c r="N230" s="25" t="s">
        <v>15</v>
      </c>
      <c r="O230" s="26">
        <f>O231</f>
        <v>199.4</v>
      </c>
      <c r="P230" s="26">
        <f>P231</f>
        <v>148.19999999999999</v>
      </c>
      <c r="Q230" s="57">
        <f t="shared" si="10"/>
        <v>0.74322968906720155</v>
      </c>
      <c r="R230" s="27"/>
      <c r="S230" s="34"/>
    </row>
    <row r="231" spans="1:20" s="46" customFormat="1" ht="60" customHeight="1" x14ac:dyDescent="0.25">
      <c r="A231" s="36"/>
      <c r="B231" s="107" t="s">
        <v>4</v>
      </c>
      <c r="C231" s="107"/>
      <c r="D231" s="107"/>
      <c r="E231" s="37">
        <v>1201</v>
      </c>
      <c r="F231" s="105"/>
      <c r="G231" s="105"/>
      <c r="H231" s="105"/>
      <c r="I231" s="105"/>
      <c r="J231" s="38" t="s">
        <v>3</v>
      </c>
      <c r="K231" s="39">
        <v>240</v>
      </c>
      <c r="L231" s="40"/>
      <c r="M231" s="21" t="s">
        <v>467</v>
      </c>
      <c r="N231" s="11" t="s">
        <v>468</v>
      </c>
      <c r="O231" s="22">
        <v>199.4</v>
      </c>
      <c r="P231" s="22">
        <v>148.19999999999999</v>
      </c>
      <c r="Q231" s="59">
        <f t="shared" si="10"/>
        <v>0.74322968906720155</v>
      </c>
      <c r="R231" s="44"/>
      <c r="S231" s="45"/>
    </row>
    <row r="232" spans="1:20" s="28" customFormat="1" ht="16.5" customHeight="1" x14ac:dyDescent="0.25">
      <c r="A232" s="23"/>
      <c r="B232" s="108" t="s">
        <v>183</v>
      </c>
      <c r="C232" s="108"/>
      <c r="D232" s="108"/>
      <c r="E232" s="32">
        <v>111</v>
      </c>
      <c r="F232" s="109"/>
      <c r="G232" s="109"/>
      <c r="H232" s="109"/>
      <c r="I232" s="109"/>
      <c r="J232" s="29" t="s">
        <v>194</v>
      </c>
      <c r="K232" s="30">
        <v>870</v>
      </c>
      <c r="L232" s="31"/>
      <c r="M232" s="24" t="s">
        <v>186</v>
      </c>
      <c r="N232" s="25" t="s">
        <v>185</v>
      </c>
      <c r="O232" s="26">
        <f>O233+O234+O235</f>
        <v>6086</v>
      </c>
      <c r="P232" s="26">
        <f>P233+P234+P235</f>
        <v>4636</v>
      </c>
      <c r="Q232" s="57">
        <f t="shared" si="10"/>
        <v>0.76174827472888595</v>
      </c>
      <c r="R232" s="27"/>
      <c r="S232" s="34"/>
    </row>
    <row r="233" spans="1:20" ht="62.25" customHeight="1" x14ac:dyDescent="0.25">
      <c r="A233" s="6"/>
      <c r="B233" s="92"/>
      <c r="C233" s="92"/>
      <c r="D233" s="92"/>
      <c r="E233" s="10"/>
      <c r="F233" s="88"/>
      <c r="G233" s="88"/>
      <c r="H233" s="88"/>
      <c r="I233" s="88"/>
      <c r="J233" s="7"/>
      <c r="K233" s="8"/>
      <c r="L233" s="9"/>
      <c r="M233" s="21" t="s">
        <v>539</v>
      </c>
      <c r="N233" s="11" t="s">
        <v>540</v>
      </c>
      <c r="O233" s="22">
        <v>5600</v>
      </c>
      <c r="P233" s="22">
        <v>4600</v>
      </c>
      <c r="Q233" s="59">
        <f t="shared" si="10"/>
        <v>0.8214285714285714</v>
      </c>
      <c r="R233" s="20"/>
    </row>
    <row r="234" spans="1:20" ht="31.5" customHeight="1" x14ac:dyDescent="0.25">
      <c r="A234" s="6"/>
      <c r="B234" s="110" t="s">
        <v>194</v>
      </c>
      <c r="C234" s="110"/>
      <c r="D234" s="110"/>
      <c r="E234" s="10">
        <v>111</v>
      </c>
      <c r="F234" s="106"/>
      <c r="G234" s="106"/>
      <c r="H234" s="106"/>
      <c r="I234" s="106"/>
      <c r="J234" s="7" t="s">
        <v>194</v>
      </c>
      <c r="K234" s="8">
        <v>870</v>
      </c>
      <c r="L234" s="9"/>
      <c r="M234" s="21" t="s">
        <v>195</v>
      </c>
      <c r="N234" s="11" t="s">
        <v>193</v>
      </c>
      <c r="O234" s="22">
        <v>450</v>
      </c>
      <c r="P234" s="22">
        <v>0</v>
      </c>
      <c r="Q234" s="59">
        <f t="shared" si="10"/>
        <v>0</v>
      </c>
      <c r="R234" s="20"/>
    </row>
    <row r="235" spans="1:20" ht="30.75" customHeight="1" x14ac:dyDescent="0.25">
      <c r="A235" s="6"/>
      <c r="B235" s="110" t="s">
        <v>182</v>
      </c>
      <c r="C235" s="110"/>
      <c r="D235" s="110"/>
      <c r="E235" s="10">
        <v>113</v>
      </c>
      <c r="F235" s="106"/>
      <c r="G235" s="106"/>
      <c r="H235" s="106"/>
      <c r="I235" s="106"/>
      <c r="J235" s="7" t="s">
        <v>182</v>
      </c>
      <c r="K235" s="8">
        <v>850</v>
      </c>
      <c r="L235" s="9"/>
      <c r="M235" s="21" t="s">
        <v>184</v>
      </c>
      <c r="N235" s="11" t="s">
        <v>181</v>
      </c>
      <c r="O235" s="22">
        <v>36</v>
      </c>
      <c r="P235" s="22">
        <v>36</v>
      </c>
      <c r="Q235" s="59">
        <f t="shared" si="10"/>
        <v>1</v>
      </c>
      <c r="R235" s="20"/>
    </row>
    <row r="236" spans="1:20" ht="17.25" customHeight="1" x14ac:dyDescent="0.25">
      <c r="A236" s="1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56" t="s">
        <v>1</v>
      </c>
      <c r="M236" s="111" t="s">
        <v>1</v>
      </c>
      <c r="N236" s="112"/>
      <c r="O236" s="61">
        <f>O6+O30+O71+O75+O85+O102+O111+O145+O156+O162+O166+O171+O177+O185+O191+O195+O215+O221+O224+O227+O230+O232</f>
        <v>728559.7000000003</v>
      </c>
      <c r="P236" s="61">
        <f>P6+P30+P71+P75+P85+P102+P111+P145+P156+P162+P166+P171+P177+P185+P191+P195+P215+P221+P224+P227+P230+P232</f>
        <v>428822.1</v>
      </c>
      <c r="Q236" s="57">
        <f t="shared" si="10"/>
        <v>0.58858882806721236</v>
      </c>
      <c r="R236" s="15"/>
      <c r="S236" s="35"/>
      <c r="T236" s="53"/>
    </row>
    <row r="237" spans="1:20" ht="12.75" customHeight="1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3" t="s">
        <v>0</v>
      </c>
      <c r="M237" s="13" t="s">
        <v>0</v>
      </c>
      <c r="N237" s="13"/>
      <c r="O237" s="13"/>
      <c r="P237" s="13"/>
      <c r="Q237" s="13"/>
      <c r="R237" s="15"/>
    </row>
    <row r="238" spans="1:20" ht="12.75" customHeight="1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3"/>
      <c r="M238" s="13"/>
      <c r="N238" s="13"/>
      <c r="O238" s="93">
        <f>O6+O30+O71+O75+O85+O102+O111+O145+O156+O162+O166+O171+O177+O185+O191</f>
        <v>667733.20000000019</v>
      </c>
      <c r="P238" s="93">
        <f>P6+P30+P71+P75+P85+P102+P111+P145+P156+P162+P166+P171+P177+P185+P191</f>
        <v>383350.89999999997</v>
      </c>
      <c r="Q238" s="94"/>
      <c r="R238" s="15"/>
      <c r="S238" s="95"/>
    </row>
    <row r="239" spans="1:20" ht="23.25" customHeight="1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3"/>
      <c r="M239" s="13"/>
      <c r="N239" s="13"/>
      <c r="O239" s="93"/>
      <c r="P239" s="93">
        <f>P238/P236*100</f>
        <v>89.396255463512716</v>
      </c>
      <c r="Q239" s="94"/>
      <c r="R239" s="15"/>
      <c r="S239" s="95"/>
    </row>
    <row r="240" spans="1:20" ht="12.75" customHeight="1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3" t="s">
        <v>0</v>
      </c>
      <c r="M240" s="13" t="s">
        <v>0</v>
      </c>
      <c r="N240" s="13"/>
      <c r="O240" s="13"/>
      <c r="P240" s="13"/>
      <c r="Q240" s="13"/>
      <c r="R240" s="15"/>
    </row>
    <row r="241" spans="1:254" s="28" customFormat="1" ht="14.25" customHeight="1" x14ac:dyDescent="0.25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7"/>
      <c r="M241" s="67" t="s">
        <v>246</v>
      </c>
      <c r="N241" s="67"/>
      <c r="O241" s="67"/>
      <c r="P241" s="102" t="s">
        <v>247</v>
      </c>
      <c r="Q241" s="102"/>
      <c r="R241" s="66"/>
      <c r="S241" s="34"/>
    </row>
    <row r="242" spans="1:254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4"/>
      <c r="M242" s="28"/>
      <c r="N242" s="14"/>
      <c r="O242" s="14"/>
      <c r="P242" s="14"/>
      <c r="Q242" s="14"/>
      <c r="R242" s="14"/>
      <c r="S242" s="15"/>
      <c r="T242" s="33"/>
    </row>
    <row r="243" spans="1:254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4"/>
      <c r="M243" s="28" t="s">
        <v>243</v>
      </c>
      <c r="N243" s="14"/>
      <c r="O243" s="14"/>
      <c r="P243" s="14"/>
      <c r="Q243" s="14"/>
      <c r="R243" s="14"/>
      <c r="S243" s="15"/>
      <c r="T243" s="33"/>
    </row>
    <row r="244" spans="1:254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4"/>
      <c r="M244" s="28" t="s">
        <v>244</v>
      </c>
      <c r="N244" s="14"/>
      <c r="O244" s="14"/>
      <c r="P244" s="103" t="s">
        <v>245</v>
      </c>
      <c r="Q244" s="103"/>
      <c r="R244" s="103"/>
      <c r="S244" s="15"/>
      <c r="T244" s="33"/>
    </row>
    <row r="245" spans="1:254" s="33" customFormat="1" ht="12" customHeight="1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4"/>
      <c r="M245" s="14"/>
      <c r="N245" s="14"/>
      <c r="O245" s="14"/>
      <c r="P245" s="14"/>
      <c r="Q245" s="14"/>
      <c r="R245" s="15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16"/>
      <c r="FK245" s="16"/>
      <c r="FL245" s="16"/>
      <c r="FM245" s="16"/>
      <c r="FN245" s="16"/>
      <c r="FO245" s="16"/>
      <c r="FP245" s="16"/>
      <c r="FQ245" s="16"/>
      <c r="FR245" s="16"/>
      <c r="FS245" s="16"/>
      <c r="FT245" s="16"/>
      <c r="FU245" s="16"/>
      <c r="FV245" s="16"/>
      <c r="FW245" s="16"/>
      <c r="FX245" s="16"/>
      <c r="FY245" s="16"/>
      <c r="FZ245" s="16"/>
      <c r="GA245" s="16"/>
      <c r="GB245" s="16"/>
      <c r="GC245" s="16"/>
      <c r="GD245" s="16"/>
      <c r="GE245" s="16"/>
      <c r="GF245" s="16"/>
      <c r="GG245" s="16"/>
      <c r="GH245" s="16"/>
      <c r="GI245" s="16"/>
      <c r="GJ245" s="16"/>
      <c r="GK245" s="16"/>
      <c r="GL245" s="16"/>
      <c r="GM245" s="16"/>
      <c r="GN245" s="16"/>
      <c r="GO245" s="16"/>
      <c r="GP245" s="16"/>
      <c r="GQ245" s="16"/>
      <c r="GR245" s="16"/>
      <c r="GS245" s="16"/>
      <c r="GT245" s="16"/>
      <c r="GU245" s="16"/>
      <c r="GV245" s="16"/>
      <c r="GW245" s="16"/>
      <c r="GX245" s="16"/>
      <c r="GY245" s="16"/>
      <c r="GZ245" s="16"/>
      <c r="HA245" s="16"/>
      <c r="HB245" s="16"/>
      <c r="HC245" s="16"/>
      <c r="HD245" s="16"/>
      <c r="HE245" s="16"/>
      <c r="HF245" s="16"/>
      <c r="HG245" s="16"/>
      <c r="HH245" s="16"/>
      <c r="HI245" s="16"/>
      <c r="HJ245" s="16"/>
      <c r="HK245" s="16"/>
      <c r="HL245" s="16"/>
      <c r="HM245" s="16"/>
      <c r="HN245" s="16"/>
      <c r="HO245" s="16"/>
      <c r="HP245" s="16"/>
      <c r="HQ245" s="16"/>
      <c r="HR245" s="16"/>
      <c r="HS245" s="16"/>
      <c r="HT245" s="16"/>
      <c r="HU245" s="16"/>
      <c r="HV245" s="16"/>
      <c r="HW245" s="16"/>
      <c r="HX245" s="16"/>
      <c r="HY245" s="16"/>
      <c r="HZ245" s="16"/>
      <c r="IA245" s="16"/>
      <c r="IB245" s="16"/>
      <c r="IC245" s="16"/>
      <c r="ID245" s="16"/>
      <c r="IE245" s="16"/>
      <c r="IF245" s="16"/>
      <c r="IG245" s="16"/>
      <c r="IH245" s="16"/>
      <c r="II245" s="16"/>
      <c r="IJ245" s="16"/>
      <c r="IK245" s="16"/>
      <c r="IL245" s="16"/>
      <c r="IM245" s="16"/>
      <c r="IN245" s="16"/>
      <c r="IO245" s="16"/>
      <c r="IP245" s="16"/>
      <c r="IQ245" s="16"/>
      <c r="IR245" s="16"/>
      <c r="IS245" s="16"/>
      <c r="IT245" s="16"/>
    </row>
    <row r="246" spans="1:254" s="33" customFormat="1" ht="12" customHeight="1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4"/>
      <c r="M246" s="14"/>
      <c r="N246" s="14"/>
      <c r="O246" s="14"/>
      <c r="P246" s="14"/>
      <c r="Q246" s="14"/>
      <c r="R246" s="15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16"/>
      <c r="FT246" s="16"/>
      <c r="FU246" s="16"/>
      <c r="FV246" s="16"/>
      <c r="FW246" s="16"/>
      <c r="FX246" s="16"/>
      <c r="FY246" s="16"/>
      <c r="FZ246" s="16"/>
      <c r="GA246" s="16"/>
      <c r="GB246" s="16"/>
      <c r="GC246" s="16"/>
      <c r="GD246" s="16"/>
      <c r="GE246" s="16"/>
      <c r="GF246" s="16"/>
      <c r="GG246" s="16"/>
      <c r="GH246" s="16"/>
      <c r="GI246" s="16"/>
      <c r="GJ246" s="16"/>
      <c r="GK246" s="16"/>
      <c r="GL246" s="16"/>
      <c r="GM246" s="16"/>
      <c r="GN246" s="16"/>
      <c r="GO246" s="16"/>
      <c r="GP246" s="16"/>
      <c r="GQ246" s="16"/>
      <c r="GR246" s="16"/>
      <c r="GS246" s="16"/>
      <c r="GT246" s="16"/>
      <c r="GU246" s="16"/>
      <c r="GV246" s="16"/>
      <c r="GW246" s="16"/>
      <c r="GX246" s="16"/>
      <c r="GY246" s="16"/>
      <c r="GZ246" s="16"/>
      <c r="HA246" s="16"/>
      <c r="HB246" s="16"/>
      <c r="HC246" s="16"/>
      <c r="HD246" s="16"/>
      <c r="HE246" s="16"/>
      <c r="HF246" s="16"/>
      <c r="HG246" s="16"/>
      <c r="HH246" s="16"/>
      <c r="HI246" s="16"/>
      <c r="HJ246" s="16"/>
      <c r="HK246" s="16"/>
      <c r="HL246" s="16"/>
      <c r="HM246" s="16"/>
      <c r="HN246" s="16"/>
      <c r="HO246" s="16"/>
      <c r="HP246" s="16"/>
      <c r="HQ246" s="16"/>
      <c r="HR246" s="16"/>
      <c r="HS246" s="16"/>
      <c r="HT246" s="16"/>
      <c r="HU246" s="16"/>
      <c r="HV246" s="16"/>
      <c r="HW246" s="16"/>
      <c r="HX246" s="16"/>
      <c r="HY246" s="16"/>
      <c r="HZ246" s="16"/>
      <c r="IA246" s="16"/>
      <c r="IB246" s="16"/>
      <c r="IC246" s="16"/>
      <c r="ID246" s="16"/>
      <c r="IE246" s="16"/>
      <c r="IF246" s="16"/>
      <c r="IG246" s="16"/>
      <c r="IH246" s="16"/>
      <c r="II246" s="16"/>
      <c r="IJ246" s="16"/>
      <c r="IK246" s="16"/>
      <c r="IL246" s="16"/>
      <c r="IM246" s="16"/>
      <c r="IN246" s="16"/>
      <c r="IO246" s="16"/>
      <c r="IP246" s="16"/>
      <c r="IQ246" s="16"/>
      <c r="IR246" s="16"/>
      <c r="IS246" s="16"/>
      <c r="IT246" s="16"/>
    </row>
  </sheetData>
  <mergeCells count="179">
    <mergeCell ref="B221:D221"/>
    <mergeCell ref="B205:D205"/>
    <mergeCell ref="F205:I205"/>
    <mergeCell ref="B202:D202"/>
    <mergeCell ref="F202:I202"/>
    <mergeCell ref="B203:D203"/>
    <mergeCell ref="F203:I203"/>
    <mergeCell ref="B204:D204"/>
    <mergeCell ref="F204:I204"/>
    <mergeCell ref="B215:D215"/>
    <mergeCell ref="F215:I215"/>
    <mergeCell ref="F209:I209"/>
    <mergeCell ref="B210:D210"/>
    <mergeCell ref="F210:I210"/>
    <mergeCell ref="B211:D211"/>
    <mergeCell ref="F211:I211"/>
    <mergeCell ref="B212:D212"/>
    <mergeCell ref="F212:I212"/>
    <mergeCell ref="B207:D207"/>
    <mergeCell ref="B199:D199"/>
    <mergeCell ref="F199:I199"/>
    <mergeCell ref="B200:D200"/>
    <mergeCell ref="F200:I200"/>
    <mergeCell ref="B201:D201"/>
    <mergeCell ref="F201:I201"/>
    <mergeCell ref="B195:D195"/>
    <mergeCell ref="F195:I195"/>
    <mergeCell ref="B196:D196"/>
    <mergeCell ref="F196:I196"/>
    <mergeCell ref="B197:D197"/>
    <mergeCell ref="F197:I197"/>
    <mergeCell ref="B68:D68"/>
    <mergeCell ref="F68:I68"/>
    <mergeCell ref="B75:D75"/>
    <mergeCell ref="F75:I75"/>
    <mergeCell ref="B76:D76"/>
    <mergeCell ref="B97:D97"/>
    <mergeCell ref="F97:I97"/>
    <mergeCell ref="B94:D94"/>
    <mergeCell ref="F94:I94"/>
    <mergeCell ref="B95:D95"/>
    <mergeCell ref="F95:I95"/>
    <mergeCell ref="B96:D96"/>
    <mergeCell ref="F96:I96"/>
    <mergeCell ref="F91:I91"/>
    <mergeCell ref="B92:D92"/>
    <mergeCell ref="F92:I92"/>
    <mergeCell ref="F76:I76"/>
    <mergeCell ref="B93:D93"/>
    <mergeCell ref="F93:I93"/>
    <mergeCell ref="B81:D81"/>
    <mergeCell ref="F81:I81"/>
    <mergeCell ref="B85:D85"/>
    <mergeCell ref="F85:I85"/>
    <mergeCell ref="B70:D70"/>
    <mergeCell ref="F61:I61"/>
    <mergeCell ref="F50:I50"/>
    <mergeCell ref="B51:D51"/>
    <mergeCell ref="F51:I51"/>
    <mergeCell ref="B52:D52"/>
    <mergeCell ref="B66:D66"/>
    <mergeCell ref="F66:I66"/>
    <mergeCell ref="B67:D67"/>
    <mergeCell ref="F67:I67"/>
    <mergeCell ref="F7:I7"/>
    <mergeCell ref="B8:D8"/>
    <mergeCell ref="F8:I8"/>
    <mergeCell ref="B9:D9"/>
    <mergeCell ref="B27:D27"/>
    <mergeCell ref="F27:I27"/>
    <mergeCell ref="B17:D17"/>
    <mergeCell ref="F17:I17"/>
    <mergeCell ref="B19:D19"/>
    <mergeCell ref="F19:I19"/>
    <mergeCell ref="F24:I24"/>
    <mergeCell ref="B25:D25"/>
    <mergeCell ref="F25:I25"/>
    <mergeCell ref="B21:D21"/>
    <mergeCell ref="F21:I21"/>
    <mergeCell ref="B22:D22"/>
    <mergeCell ref="F22:I22"/>
    <mergeCell ref="F26:I26"/>
    <mergeCell ref="B26:D26"/>
    <mergeCell ref="F28:I28"/>
    <mergeCell ref="B91:D91"/>
    <mergeCell ref="B47:D47"/>
    <mergeCell ref="F47:I47"/>
    <mergeCell ref="B48:D48"/>
    <mergeCell ref="F48:I48"/>
    <mergeCell ref="B6:D6"/>
    <mergeCell ref="F6:I6"/>
    <mergeCell ref="B37:D37"/>
    <mergeCell ref="F37:I37"/>
    <mergeCell ref="B38:D38"/>
    <mergeCell ref="F38:I38"/>
    <mergeCell ref="B39:D39"/>
    <mergeCell ref="F39:I39"/>
    <mergeCell ref="F35:I35"/>
    <mergeCell ref="B80:D80"/>
    <mergeCell ref="F80:I80"/>
    <mergeCell ref="F33:I33"/>
    <mergeCell ref="B35:D35"/>
    <mergeCell ref="F70:I70"/>
    <mergeCell ref="B33:D33"/>
    <mergeCell ref="B77:D77"/>
    <mergeCell ref="F77:I77"/>
    <mergeCell ref="B7:D7"/>
    <mergeCell ref="F235:I235"/>
    <mergeCell ref="B208:D208"/>
    <mergeCell ref="F208:I208"/>
    <mergeCell ref="B209:D209"/>
    <mergeCell ref="F231:I231"/>
    <mergeCell ref="B235:D235"/>
    <mergeCell ref="B230:D230"/>
    <mergeCell ref="F230:I230"/>
    <mergeCell ref="B231:D231"/>
    <mergeCell ref="F232:I232"/>
    <mergeCell ref="F234:I234"/>
    <mergeCell ref="B232:D232"/>
    <mergeCell ref="B234:D234"/>
    <mergeCell ref="B226:D226"/>
    <mergeCell ref="F226:I226"/>
    <mergeCell ref="F221:I221"/>
    <mergeCell ref="B222:D222"/>
    <mergeCell ref="F222:I222"/>
    <mergeCell ref="B223:D223"/>
    <mergeCell ref="F223:I223"/>
    <mergeCell ref="B224:D224"/>
    <mergeCell ref="F224:I224"/>
    <mergeCell ref="B225:D225"/>
    <mergeCell ref="F225:I225"/>
    <mergeCell ref="B49:D49"/>
    <mergeCell ref="B65:D65"/>
    <mergeCell ref="F65:I65"/>
    <mergeCell ref="B64:D64"/>
    <mergeCell ref="F64:I64"/>
    <mergeCell ref="B61:D61"/>
    <mergeCell ref="B18:D18"/>
    <mergeCell ref="F18:I18"/>
    <mergeCell ref="O1:Q1"/>
    <mergeCell ref="F41:I41"/>
    <mergeCell ref="B42:D42"/>
    <mergeCell ref="F42:I42"/>
    <mergeCell ref="B43:D43"/>
    <mergeCell ref="F43:I43"/>
    <mergeCell ref="B41:D41"/>
    <mergeCell ref="B30:D30"/>
    <mergeCell ref="F30:I30"/>
    <mergeCell ref="B31:D31"/>
    <mergeCell ref="F31:I31"/>
    <mergeCell ref="B32:D32"/>
    <mergeCell ref="F52:I52"/>
    <mergeCell ref="B36:D36"/>
    <mergeCell ref="F36:I36"/>
    <mergeCell ref="B28:D28"/>
    <mergeCell ref="P241:Q241"/>
    <mergeCell ref="P244:R244"/>
    <mergeCell ref="L3:Q3"/>
    <mergeCell ref="F32:I32"/>
    <mergeCell ref="F207:I207"/>
    <mergeCell ref="F9:I9"/>
    <mergeCell ref="B16:D16"/>
    <mergeCell ref="F16:I16"/>
    <mergeCell ref="B227:D227"/>
    <mergeCell ref="F227:I227"/>
    <mergeCell ref="B20:D20"/>
    <mergeCell ref="F20:I20"/>
    <mergeCell ref="B29:D29"/>
    <mergeCell ref="F29:I29"/>
    <mergeCell ref="B69:D69"/>
    <mergeCell ref="F69:I69"/>
    <mergeCell ref="B206:D206"/>
    <mergeCell ref="F206:I206"/>
    <mergeCell ref="M236:N236"/>
    <mergeCell ref="B10:D10"/>
    <mergeCell ref="F10:I10"/>
    <mergeCell ref="B24:D24"/>
    <mergeCell ref="F49:I49"/>
    <mergeCell ref="B50:D50"/>
  </mergeCells>
  <pageMargins left="1.1811023622047245" right="0.39370078740157483" top="0.78740157480314965" bottom="0.39370078740157483" header="0.35433070866141736" footer="0.35433070866141736"/>
  <pageSetup paperSize="9" scale="75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</vt:lpstr>
      <vt:lpstr>'Приложение №3'!Заголовки_для_печати</vt:lpstr>
      <vt:lpstr>'Приложение №3'!Область_печати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Гапончик</dc:creator>
  <cp:lastModifiedBy>АХЧ</cp:lastModifiedBy>
  <cp:lastPrinted>2018-10-08T13:25:21Z</cp:lastPrinted>
  <dcterms:created xsi:type="dcterms:W3CDTF">2015-12-08T13:56:16Z</dcterms:created>
  <dcterms:modified xsi:type="dcterms:W3CDTF">2018-10-18T07:51:11Z</dcterms:modified>
</cp:coreProperties>
</file>